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Z:\P 4 mobilitate urbana\mrj\Draft versiunea iulie\anexe\"/>
    </mc:Choice>
  </mc:AlternateContent>
  <bookViews>
    <workbookView xWindow="0" yWindow="0" windowWidth="20490" windowHeight="7755" tabRatio="913" activeTab="4"/>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'5-Buget_cerere'!$A$1:$K$56</definedName>
    <definedName name="_xlnm.Print_Area" localSheetId="6">'6- Detaliere Buget'!$A$1:$A$29</definedName>
    <definedName name="TVA">#REF!</definedName>
  </definedNames>
  <calcPr calcId="152511" iterate="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1" i="28" l="1"/>
  <c r="D91" i="28"/>
  <c r="E91" i="28"/>
  <c r="I91" i="28"/>
  <c r="L91" i="28"/>
  <c r="L98" i="28"/>
  <c r="I98" i="28"/>
  <c r="C98" i="28"/>
  <c r="D98" i="28"/>
  <c r="E98" i="28"/>
  <c r="C97" i="28"/>
  <c r="L102" i="28"/>
  <c r="I102" i="28"/>
  <c r="C102" i="28"/>
  <c r="D102" i="28"/>
  <c r="E102" i="28"/>
  <c r="L101" i="28"/>
  <c r="I101" i="28"/>
  <c r="C101" i="28"/>
  <c r="D101" i="28"/>
  <c r="E101" i="28"/>
  <c r="L100" i="28"/>
  <c r="I100" i="28"/>
  <c r="C100" i="28"/>
  <c r="D100" i="28"/>
  <c r="E100" i="28"/>
  <c r="L99" i="28"/>
  <c r="I99" i="28"/>
  <c r="C99" i="28"/>
  <c r="D99" i="28"/>
  <c r="E99" i="28"/>
  <c r="L97" i="28"/>
  <c r="I97" i="28"/>
  <c r="D97" i="28"/>
  <c r="E97" i="28"/>
  <c r="L96" i="28"/>
  <c r="I96" i="28"/>
  <c r="C96" i="28"/>
  <c r="D96" i="28"/>
  <c r="E96" i="28"/>
  <c r="L95" i="28"/>
  <c r="I95" i="28"/>
  <c r="C95" i="28"/>
  <c r="D95" i="28"/>
  <c r="E95" i="28"/>
  <c r="L94" i="28"/>
  <c r="I94" i="28"/>
  <c r="C94" i="28"/>
  <c r="D94" i="28"/>
  <c r="E94" i="28"/>
  <c r="L93" i="28"/>
  <c r="I93" i="28"/>
  <c r="C93" i="28"/>
  <c r="D93" i="28"/>
  <c r="E93" i="28"/>
  <c r="I54" i="10"/>
  <c r="H54" i="10"/>
  <c r="G54" i="10"/>
  <c r="F54" i="10"/>
  <c r="E54" i="10"/>
  <c r="I46" i="10"/>
  <c r="H46" i="10"/>
  <c r="G46" i="10"/>
  <c r="F46" i="10"/>
  <c r="E46" i="10"/>
  <c r="I82" i="28"/>
  <c r="E43" i="15"/>
  <c r="L82" i="28"/>
  <c r="H43" i="15"/>
  <c r="I43" i="15"/>
  <c r="C45" i="10"/>
  <c r="B43" i="15"/>
  <c r="B45" i="10"/>
  <c r="B43" i="10"/>
  <c r="I37" i="10"/>
  <c r="H37" i="10"/>
  <c r="G37" i="10"/>
  <c r="F37" i="10"/>
  <c r="E37" i="10"/>
  <c r="I67" i="28"/>
  <c r="I68" i="28"/>
  <c r="I66" i="28"/>
  <c r="E36" i="15"/>
  <c r="L67" i="28"/>
  <c r="L68" i="28"/>
  <c r="L66" i="28"/>
  <c r="H36" i="15"/>
  <c r="I36" i="15"/>
  <c r="C36" i="10"/>
  <c r="B36" i="15"/>
  <c r="B36" i="10"/>
  <c r="I81" i="28"/>
  <c r="E42" i="15"/>
  <c r="L81" i="28"/>
  <c r="H42" i="15"/>
  <c r="I42" i="15"/>
  <c r="I44" i="15"/>
  <c r="E39" i="15"/>
  <c r="H39" i="15"/>
  <c r="I39" i="15"/>
  <c r="I40" i="15"/>
  <c r="G56" i="28"/>
  <c r="C33" i="15"/>
  <c r="G59" i="28"/>
  <c r="C34" i="15"/>
  <c r="C35" i="15"/>
  <c r="C37" i="15"/>
  <c r="H56" i="28"/>
  <c r="D33" i="15"/>
  <c r="H59" i="28"/>
  <c r="D34" i="15"/>
  <c r="D35" i="15"/>
  <c r="D37" i="15"/>
  <c r="E37" i="15"/>
  <c r="J56" i="28"/>
  <c r="F33" i="15"/>
  <c r="J59" i="28"/>
  <c r="F34" i="15"/>
  <c r="F35" i="15"/>
  <c r="F37" i="15"/>
  <c r="K56" i="28"/>
  <c r="G33" i="15"/>
  <c r="K59" i="28"/>
  <c r="G34" i="15"/>
  <c r="G35" i="15"/>
  <c r="G37" i="15"/>
  <c r="H37" i="15"/>
  <c r="I37" i="15"/>
  <c r="I41" i="28"/>
  <c r="E24" i="15"/>
  <c r="L41" i="28"/>
  <c r="H24" i="15"/>
  <c r="I24" i="15"/>
  <c r="I43" i="28"/>
  <c r="E25" i="15"/>
  <c r="L43" i="28"/>
  <c r="H25" i="15"/>
  <c r="I25" i="15"/>
  <c r="I45" i="28"/>
  <c r="E26" i="15"/>
  <c r="L45" i="28"/>
  <c r="H26" i="15"/>
  <c r="I26" i="15"/>
  <c r="I47" i="28"/>
  <c r="E27" i="15"/>
  <c r="L47" i="28"/>
  <c r="H27" i="15"/>
  <c r="I27" i="15"/>
  <c r="I49" i="28"/>
  <c r="E28" i="15"/>
  <c r="L49" i="28"/>
  <c r="H28" i="15"/>
  <c r="I28" i="15"/>
  <c r="I51" i="28"/>
  <c r="E29" i="15"/>
  <c r="L51" i="28"/>
  <c r="H29" i="15"/>
  <c r="I29" i="15"/>
  <c r="I30" i="15"/>
  <c r="G18" i="28"/>
  <c r="H18" i="28"/>
  <c r="I18" i="28"/>
  <c r="E15" i="15"/>
  <c r="J18" i="28"/>
  <c r="K18" i="28"/>
  <c r="L18" i="28"/>
  <c r="H15" i="15"/>
  <c r="I15" i="15"/>
  <c r="I22" i="28"/>
  <c r="E16" i="15"/>
  <c r="L22" i="28"/>
  <c r="H16" i="15"/>
  <c r="I16" i="15"/>
  <c r="I23" i="28"/>
  <c r="E17" i="15"/>
  <c r="L23" i="28"/>
  <c r="H17" i="15"/>
  <c r="I17" i="15"/>
  <c r="I25" i="28"/>
  <c r="I26" i="28"/>
  <c r="I27" i="28"/>
  <c r="I28" i="28"/>
  <c r="I24" i="28"/>
  <c r="E18" i="15"/>
  <c r="L25" i="28"/>
  <c r="L26" i="28"/>
  <c r="L27" i="28"/>
  <c r="L28" i="28"/>
  <c r="L24" i="28"/>
  <c r="H18" i="15"/>
  <c r="I18" i="15"/>
  <c r="I29" i="28"/>
  <c r="E19" i="15"/>
  <c r="L29" i="28"/>
  <c r="H19" i="15"/>
  <c r="I19" i="15"/>
  <c r="I31" i="28"/>
  <c r="I32" i="28"/>
  <c r="I33" i="28"/>
  <c r="I30" i="28"/>
  <c r="E20" i="15"/>
  <c r="L31" i="28"/>
  <c r="L32" i="28"/>
  <c r="L33" i="28"/>
  <c r="L30" i="28"/>
  <c r="H20" i="15"/>
  <c r="I20" i="15"/>
  <c r="I36" i="28"/>
  <c r="I37" i="28"/>
  <c r="I35" i="28"/>
  <c r="I38" i="28"/>
  <c r="I34" i="28"/>
  <c r="E21" i="15"/>
  <c r="L36" i="28"/>
  <c r="L37" i="28"/>
  <c r="L35" i="28"/>
  <c r="L38" i="28"/>
  <c r="L34" i="28"/>
  <c r="H21" i="15"/>
  <c r="I21" i="15"/>
  <c r="I22" i="15"/>
  <c r="I9" i="28"/>
  <c r="E6" i="15"/>
  <c r="L9" i="28"/>
  <c r="H6" i="15"/>
  <c r="I6" i="15"/>
  <c r="I10" i="28"/>
  <c r="E7" i="15"/>
  <c r="L10" i="28"/>
  <c r="H7" i="15"/>
  <c r="I7" i="15"/>
  <c r="I11" i="28"/>
  <c r="E8" i="15"/>
  <c r="L11" i="28"/>
  <c r="H8" i="15"/>
  <c r="I8" i="15"/>
  <c r="I12" i="28"/>
  <c r="E9" i="15"/>
  <c r="L12" i="28"/>
  <c r="H9" i="15"/>
  <c r="I9" i="15"/>
  <c r="I10" i="15"/>
  <c r="I46" i="15"/>
  <c r="C50" i="15"/>
  <c r="H44" i="15"/>
  <c r="H40" i="15"/>
  <c r="H30" i="15"/>
  <c r="H22" i="15"/>
  <c r="H10" i="15"/>
  <c r="H46" i="15"/>
  <c r="C51" i="15"/>
  <c r="C52" i="15"/>
  <c r="D49" i="15"/>
  <c r="D52" i="15"/>
  <c r="C28" i="10"/>
  <c r="B27" i="15"/>
  <c r="B28" i="10"/>
  <c r="C27" i="10"/>
  <c r="B26" i="15"/>
  <c r="B27" i="10"/>
  <c r="A28" i="15"/>
  <c r="A29" i="10"/>
  <c r="B28" i="15"/>
  <c r="B29" i="10"/>
  <c r="C29" i="10"/>
  <c r="D29" i="10"/>
  <c r="C26" i="10"/>
  <c r="B25" i="15"/>
  <c r="B26" i="10"/>
  <c r="C20" i="10"/>
  <c r="B19" i="15"/>
  <c r="B20" i="10"/>
  <c r="C18" i="10"/>
  <c r="B17" i="15"/>
  <c r="B18" i="10"/>
  <c r="B16" i="15"/>
  <c r="I14" i="10"/>
  <c r="L36" i="15"/>
  <c r="I52" i="28"/>
  <c r="I50" i="28"/>
  <c r="I48" i="28"/>
  <c r="I46" i="28"/>
  <c r="I44" i="28"/>
  <c r="I42" i="28"/>
  <c r="I54" i="28"/>
  <c r="E31" i="15"/>
  <c r="L31" i="15"/>
  <c r="L52" i="28"/>
  <c r="L50" i="28"/>
  <c r="L48" i="28"/>
  <c r="L46" i="28"/>
  <c r="L44" i="28"/>
  <c r="L42" i="28"/>
  <c r="L54" i="28"/>
  <c r="H31" i="15"/>
  <c r="I31" i="15"/>
  <c r="K54" i="28"/>
  <c r="G31" i="15"/>
  <c r="J54" i="28"/>
  <c r="F31" i="15"/>
  <c r="H54" i="28"/>
  <c r="D31" i="15"/>
  <c r="G54" i="28"/>
  <c r="C31" i="15"/>
  <c r="C52" i="28"/>
  <c r="D52" i="28"/>
  <c r="E52" i="28"/>
  <c r="C50" i="28"/>
  <c r="D50" i="28"/>
  <c r="E50" i="28"/>
  <c r="C48" i="28"/>
  <c r="D48" i="28"/>
  <c r="E48" i="28"/>
  <c r="C46" i="28"/>
  <c r="D46" i="28"/>
  <c r="E46" i="28"/>
  <c r="C44" i="28"/>
  <c r="D44" i="28"/>
  <c r="E44" i="28"/>
  <c r="C42" i="28"/>
  <c r="D42" i="28"/>
  <c r="E42" i="28"/>
  <c r="E54" i="28"/>
  <c r="D54" i="28"/>
  <c r="C54" i="28"/>
  <c r="L53" i="28"/>
  <c r="K53" i="28"/>
  <c r="J53" i="28"/>
  <c r="I53" i="28"/>
  <c r="H53" i="28"/>
  <c r="G53" i="28"/>
  <c r="C41" i="28"/>
  <c r="D41" i="28"/>
  <c r="E41" i="28"/>
  <c r="C49" i="28"/>
  <c r="D49" i="28"/>
  <c r="E49" i="28"/>
  <c r="D51" i="28"/>
  <c r="C51" i="28"/>
  <c r="E51" i="28"/>
  <c r="C43" i="28"/>
  <c r="D43" i="28"/>
  <c r="E43" i="28"/>
  <c r="C45" i="28"/>
  <c r="D45" i="28"/>
  <c r="E45" i="28"/>
  <c r="C47" i="28"/>
  <c r="D47" i="28"/>
  <c r="E47" i="28"/>
  <c r="E53" i="28"/>
  <c r="D53" i="28"/>
  <c r="C53" i="28"/>
  <c r="I65" i="28"/>
  <c r="E35" i="15"/>
  <c r="E30" i="15"/>
  <c r="C12" i="15"/>
  <c r="C13" i="15"/>
  <c r="D12" i="15"/>
  <c r="D13" i="15"/>
  <c r="E13" i="15"/>
  <c r="L35" i="15"/>
  <c r="E22" i="15"/>
  <c r="L22" i="15"/>
  <c r="G43" i="15"/>
  <c r="F43" i="15"/>
  <c r="D43" i="15"/>
  <c r="C43" i="15"/>
  <c r="G42" i="15"/>
  <c r="F42" i="15"/>
  <c r="D42" i="15"/>
  <c r="C42" i="15"/>
  <c r="B42" i="15"/>
  <c r="B39" i="15"/>
  <c r="C32" i="28"/>
  <c r="D32" i="28"/>
  <c r="E32" i="28"/>
  <c r="K30" i="28"/>
  <c r="J30" i="28"/>
  <c r="H30" i="28"/>
  <c r="G30" i="28"/>
  <c r="C31" i="28"/>
  <c r="D31" i="28"/>
  <c r="E31" i="28"/>
  <c r="C33" i="28"/>
  <c r="D33" i="28"/>
  <c r="E33" i="28"/>
  <c r="E30" i="28"/>
  <c r="D30" i="28"/>
  <c r="C30" i="28"/>
  <c r="L83" i="28"/>
  <c r="L13" i="28"/>
  <c r="L39" i="28"/>
  <c r="L57" i="28"/>
  <c r="L58" i="28"/>
  <c r="L56" i="28"/>
  <c r="L60" i="28"/>
  <c r="L61" i="28"/>
  <c r="L62" i="28"/>
  <c r="L63" i="28"/>
  <c r="L64" i="28"/>
  <c r="L59" i="28"/>
  <c r="L65" i="28"/>
  <c r="L69" i="28"/>
  <c r="L71" i="28"/>
  <c r="L73" i="28"/>
  <c r="L75" i="28"/>
  <c r="L77" i="28"/>
  <c r="L15" i="28"/>
  <c r="L16" i="28"/>
  <c r="L78" i="28"/>
  <c r="L84" i="28"/>
  <c r="K83" i="28"/>
  <c r="K13" i="28"/>
  <c r="K24" i="28"/>
  <c r="K35" i="28"/>
  <c r="K34" i="28"/>
  <c r="K39" i="28"/>
  <c r="K66" i="28"/>
  <c r="K69" i="28"/>
  <c r="K73" i="28"/>
  <c r="K77" i="28"/>
  <c r="K16" i="28"/>
  <c r="K78" i="28"/>
  <c r="K84" i="28"/>
  <c r="J83" i="28"/>
  <c r="J13" i="28"/>
  <c r="J24" i="28"/>
  <c r="J35" i="28"/>
  <c r="J34" i="28"/>
  <c r="J39" i="28"/>
  <c r="J66" i="28"/>
  <c r="J69" i="28"/>
  <c r="J73" i="28"/>
  <c r="J77" i="28"/>
  <c r="J16" i="28"/>
  <c r="J78" i="28"/>
  <c r="J84" i="28"/>
  <c r="I83" i="28"/>
  <c r="I13" i="28"/>
  <c r="I39" i="28"/>
  <c r="I57" i="28"/>
  <c r="I58" i="28"/>
  <c r="I56" i="28"/>
  <c r="I60" i="28"/>
  <c r="I61" i="28"/>
  <c r="I62" i="28"/>
  <c r="I63" i="28"/>
  <c r="I64" i="28"/>
  <c r="I59" i="28"/>
  <c r="I69" i="28"/>
  <c r="I71" i="28"/>
  <c r="I73" i="28"/>
  <c r="I75" i="28"/>
  <c r="I77" i="28"/>
  <c r="I15" i="28"/>
  <c r="I16" i="28"/>
  <c r="I78" i="28"/>
  <c r="I84" i="28"/>
  <c r="H83" i="28"/>
  <c r="H13" i="28"/>
  <c r="H24" i="28"/>
  <c r="H35" i="28"/>
  <c r="H34" i="28"/>
  <c r="H39" i="28"/>
  <c r="H66" i="28"/>
  <c r="H69" i="28"/>
  <c r="H73" i="28"/>
  <c r="H77" i="28"/>
  <c r="H16" i="28"/>
  <c r="H78" i="28"/>
  <c r="H84" i="28"/>
  <c r="G83" i="28"/>
  <c r="G13" i="28"/>
  <c r="G24" i="28"/>
  <c r="G35" i="28"/>
  <c r="G34" i="28"/>
  <c r="G39" i="28"/>
  <c r="G66" i="28"/>
  <c r="G69" i="28"/>
  <c r="G73" i="28"/>
  <c r="G77" i="28"/>
  <c r="G16" i="28"/>
  <c r="G78" i="28"/>
  <c r="G84" i="28"/>
  <c r="C81" i="28"/>
  <c r="D81" i="28"/>
  <c r="E81" i="28"/>
  <c r="C82" i="28"/>
  <c r="D82" i="28"/>
  <c r="E82" i="28"/>
  <c r="E83" i="28"/>
  <c r="C9" i="28"/>
  <c r="D9" i="28"/>
  <c r="E9" i="28"/>
  <c r="C10" i="28"/>
  <c r="D10" i="28"/>
  <c r="E10" i="28"/>
  <c r="C11" i="28"/>
  <c r="D11" i="28"/>
  <c r="E11" i="28"/>
  <c r="C12" i="28"/>
  <c r="D12" i="28"/>
  <c r="E12" i="28"/>
  <c r="E13" i="28"/>
  <c r="C19" i="28"/>
  <c r="D19" i="28"/>
  <c r="E19" i="28"/>
  <c r="C20" i="28"/>
  <c r="D20" i="28"/>
  <c r="E20" i="28"/>
  <c r="C21" i="28"/>
  <c r="D21" i="28"/>
  <c r="E21" i="28"/>
  <c r="E18" i="28"/>
  <c r="C22" i="28"/>
  <c r="D22" i="28"/>
  <c r="E22" i="28"/>
  <c r="C25" i="28"/>
  <c r="D25" i="28"/>
  <c r="E25" i="28"/>
  <c r="C26" i="28"/>
  <c r="D26" i="28"/>
  <c r="E26" i="28"/>
  <c r="C27" i="28"/>
  <c r="D27" i="28"/>
  <c r="E27" i="28"/>
  <c r="C28" i="28"/>
  <c r="D28" i="28"/>
  <c r="E28" i="28"/>
  <c r="E24" i="28"/>
  <c r="C36" i="28"/>
  <c r="D36" i="28"/>
  <c r="E36" i="28"/>
  <c r="C37" i="28"/>
  <c r="D37" i="28"/>
  <c r="E37" i="28"/>
  <c r="E35" i="28"/>
  <c r="C38" i="28"/>
  <c r="D38" i="28"/>
  <c r="E38" i="28"/>
  <c r="E34" i="28"/>
  <c r="C23" i="28"/>
  <c r="D23" i="28"/>
  <c r="E23" i="28"/>
  <c r="C29" i="28"/>
  <c r="D29" i="28"/>
  <c r="E29" i="28"/>
  <c r="E39" i="28"/>
  <c r="C57" i="28"/>
  <c r="D57" i="28"/>
  <c r="E57" i="28"/>
  <c r="C58" i="28"/>
  <c r="D58" i="28"/>
  <c r="E58" i="28"/>
  <c r="E56" i="28"/>
  <c r="C60" i="28"/>
  <c r="D60" i="28"/>
  <c r="E60" i="28"/>
  <c r="C61" i="28"/>
  <c r="D61" i="28"/>
  <c r="E61" i="28"/>
  <c r="C62" i="28"/>
  <c r="D62" i="28"/>
  <c r="E62" i="28"/>
  <c r="C63" i="28"/>
  <c r="D63" i="28"/>
  <c r="E63" i="28"/>
  <c r="C64" i="28"/>
  <c r="D64" i="28"/>
  <c r="E64" i="28"/>
  <c r="E59" i="28"/>
  <c r="C65" i="28"/>
  <c r="D65" i="28"/>
  <c r="E65" i="28"/>
  <c r="C67" i="28"/>
  <c r="D67" i="28"/>
  <c r="E67" i="28"/>
  <c r="C68" i="28"/>
  <c r="D68" i="28"/>
  <c r="E68" i="28"/>
  <c r="E66" i="28"/>
  <c r="E69" i="28"/>
  <c r="C71" i="28"/>
  <c r="D71" i="28"/>
  <c r="E71" i="28"/>
  <c r="E73" i="28"/>
  <c r="C75" i="28"/>
  <c r="D75" i="28"/>
  <c r="E75" i="28"/>
  <c r="E77" i="28"/>
  <c r="C15" i="28"/>
  <c r="D15" i="28"/>
  <c r="E15" i="28"/>
  <c r="E16" i="28"/>
  <c r="E78" i="28"/>
  <c r="E84" i="28"/>
  <c r="D83" i="28"/>
  <c r="D13" i="28"/>
  <c r="D18" i="28"/>
  <c r="D24" i="28"/>
  <c r="D35" i="28"/>
  <c r="D34" i="28"/>
  <c r="D39" i="28"/>
  <c r="D56" i="28"/>
  <c r="D59" i="28"/>
  <c r="D66" i="28"/>
  <c r="D69" i="28"/>
  <c r="D73" i="28"/>
  <c r="D77" i="28"/>
  <c r="D16" i="28"/>
  <c r="D78" i="28"/>
  <c r="D84" i="28"/>
  <c r="C83" i="28"/>
  <c r="C13" i="28"/>
  <c r="C18" i="28"/>
  <c r="C24" i="28"/>
  <c r="C35" i="28"/>
  <c r="C34" i="28"/>
  <c r="C39" i="28"/>
  <c r="C56" i="28"/>
  <c r="C59" i="28"/>
  <c r="C66" i="28"/>
  <c r="C69" i="28"/>
  <c r="C73" i="28"/>
  <c r="C77" i="28"/>
  <c r="C16" i="28"/>
  <c r="C78" i="28"/>
  <c r="C84" i="28"/>
  <c r="L79" i="28"/>
  <c r="K79" i="28"/>
  <c r="J79" i="28"/>
  <c r="I79" i="28"/>
  <c r="H79" i="28"/>
  <c r="G79" i="28"/>
  <c r="E79" i="28"/>
  <c r="D79" i="28"/>
  <c r="C79" i="28"/>
  <c r="C29" i="35"/>
  <c r="B29" i="35"/>
  <c r="G36" i="15"/>
  <c r="F36" i="15"/>
  <c r="D36" i="15"/>
  <c r="C36" i="15"/>
  <c r="A36" i="15"/>
  <c r="C26" i="35"/>
  <c r="C22" i="35"/>
  <c r="G27" i="15"/>
  <c r="F27" i="15"/>
  <c r="D27" i="15"/>
  <c r="C27" i="15"/>
  <c r="C21" i="35"/>
  <c r="B21" i="35"/>
  <c r="G26" i="15"/>
  <c r="F26" i="15"/>
  <c r="D26" i="15"/>
  <c r="C26" i="15"/>
  <c r="C20" i="35"/>
  <c r="B20" i="35"/>
  <c r="C19" i="35"/>
  <c r="G25" i="15"/>
  <c r="F25" i="15"/>
  <c r="D25" i="15"/>
  <c r="C25" i="15"/>
  <c r="G20" i="15"/>
  <c r="F20" i="15"/>
  <c r="D20" i="15"/>
  <c r="C20" i="15"/>
  <c r="C15" i="35"/>
  <c r="B15" i="35"/>
  <c r="G19" i="15"/>
  <c r="F19" i="15"/>
  <c r="D19" i="15"/>
  <c r="C19" i="15"/>
  <c r="A19" i="15"/>
  <c r="C11" i="35"/>
  <c r="C13" i="35"/>
  <c r="B13" i="35"/>
  <c r="G17" i="15"/>
  <c r="F17" i="15"/>
  <c r="D17" i="15"/>
  <c r="C17" i="15"/>
  <c r="A17" i="15"/>
  <c r="A15" i="15"/>
  <c r="C9" i="35"/>
  <c r="B9" i="35"/>
  <c r="B7" i="35"/>
  <c r="C4" i="35"/>
  <c r="C6" i="15"/>
  <c r="G106" i="28"/>
  <c r="J106" i="28"/>
  <c r="I69" i="10"/>
  <c r="J69" i="10"/>
  <c r="K69" i="10"/>
  <c r="H69" i="10"/>
  <c r="C69" i="10"/>
  <c r="L107" i="28"/>
  <c r="L108" i="28"/>
  <c r="L109" i="28"/>
  <c r="L110" i="28"/>
  <c r="L111" i="28"/>
  <c r="L112" i="28"/>
  <c r="L106" i="28"/>
  <c r="L105" i="28"/>
  <c r="L104" i="28"/>
  <c r="K106" i="28"/>
  <c r="K105" i="28"/>
  <c r="K104" i="28"/>
  <c r="J105" i="28"/>
  <c r="J104" i="28"/>
  <c r="I107" i="28"/>
  <c r="I108" i="28"/>
  <c r="I109" i="28"/>
  <c r="I110" i="28"/>
  <c r="I111" i="28"/>
  <c r="I112" i="28"/>
  <c r="I106" i="28"/>
  <c r="I105" i="28"/>
  <c r="I104" i="28"/>
  <c r="H106" i="28"/>
  <c r="H105" i="28"/>
  <c r="H104" i="28"/>
  <c r="G105" i="28"/>
  <c r="G104" i="28"/>
  <c r="F104" i="28"/>
  <c r="C107" i="28"/>
  <c r="D107" i="28"/>
  <c r="E107" i="28"/>
  <c r="C108" i="28"/>
  <c r="D108" i="28"/>
  <c r="E108" i="28"/>
  <c r="C109" i="28"/>
  <c r="D109" i="28"/>
  <c r="E109" i="28"/>
  <c r="C110" i="28"/>
  <c r="D110" i="28"/>
  <c r="E110" i="28"/>
  <c r="C111" i="28"/>
  <c r="D111" i="28"/>
  <c r="E111" i="28"/>
  <c r="C112" i="28"/>
  <c r="D112" i="28"/>
  <c r="E112" i="28"/>
  <c r="E106" i="28"/>
  <c r="E105" i="28"/>
  <c r="E104" i="28"/>
  <c r="D106" i="28"/>
  <c r="D105" i="28"/>
  <c r="D104" i="28"/>
  <c r="C106" i="28"/>
  <c r="C105" i="28"/>
  <c r="C104" i="28"/>
  <c r="D92" i="28"/>
  <c r="D103" i="28"/>
  <c r="D90" i="28"/>
  <c r="C92" i="28"/>
  <c r="E92" i="28"/>
  <c r="C103" i="28"/>
  <c r="E103" i="28"/>
  <c r="E90" i="28"/>
  <c r="G90" i="28"/>
  <c r="H90" i="28"/>
  <c r="I92" i="28"/>
  <c r="I103" i="28"/>
  <c r="I90" i="28"/>
  <c r="J90" i="28"/>
  <c r="K90" i="28"/>
  <c r="L92" i="28"/>
  <c r="L103" i="28"/>
  <c r="L90" i="28"/>
  <c r="C90" i="28"/>
  <c r="B28" i="35"/>
  <c r="C28" i="35"/>
  <c r="C27" i="35"/>
  <c r="B27" i="35"/>
  <c r="B26" i="35"/>
  <c r="B24" i="35"/>
  <c r="C24" i="35"/>
  <c r="B23" i="35"/>
  <c r="C23" i="35"/>
  <c r="B19" i="35"/>
  <c r="B17" i="35"/>
  <c r="C17" i="35"/>
  <c r="B12" i="35"/>
  <c r="C12" i="35"/>
  <c r="B14" i="35"/>
  <c r="C14" i="35"/>
  <c r="B16" i="35"/>
  <c r="C16" i="35"/>
  <c r="B11" i="35"/>
  <c r="C7" i="35"/>
  <c r="B6" i="35"/>
  <c r="C6" i="35"/>
  <c r="C5" i="35"/>
  <c r="B5" i="35"/>
  <c r="D54" i="15"/>
  <c r="D53"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E31" i="10"/>
  <c r="F31" i="10"/>
  <c r="G31" i="10"/>
  <c r="H31" i="10"/>
  <c r="I31" i="10"/>
  <c r="J31" i="10"/>
  <c r="K31" i="10"/>
  <c r="D31" i="10"/>
  <c r="C30" i="10"/>
  <c r="D30" i="10"/>
  <c r="A29" i="15"/>
  <c r="A30" i="10"/>
  <c r="B29" i="15"/>
  <c r="B30" i="10"/>
  <c r="D24" i="15"/>
  <c r="D28" i="15"/>
  <c r="D29" i="15"/>
  <c r="D30" i="15"/>
  <c r="F24" i="15"/>
  <c r="F28" i="15"/>
  <c r="F29" i="15"/>
  <c r="F30" i="15"/>
  <c r="G24" i="15"/>
  <c r="G28" i="15"/>
  <c r="G29" i="15"/>
  <c r="G30" i="15"/>
  <c r="C24" i="15"/>
  <c r="C28" i="15"/>
  <c r="C29" i="15"/>
  <c r="C30" i="15"/>
  <c r="C89" i="28"/>
  <c r="D89" i="28"/>
  <c r="E89" i="28"/>
  <c r="G89" i="28"/>
  <c r="H89" i="28"/>
  <c r="I89" i="28"/>
  <c r="J89" i="28"/>
  <c r="K89" i="28"/>
  <c r="L89" i="28"/>
  <c r="B35" i="15"/>
  <c r="B34" i="15"/>
  <c r="B18" i="15"/>
  <c r="B20" i="15"/>
  <c r="B21" i="15"/>
  <c r="L6" i="15"/>
  <c r="F69" i="10"/>
  <c r="G69" i="10"/>
  <c r="E69" i="10"/>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4" i="15"/>
  <c r="G39" i="15"/>
  <c r="G40" i="15"/>
  <c r="G15" i="15"/>
  <c r="G16" i="15"/>
  <c r="G18" i="15"/>
  <c r="G21" i="15"/>
  <c r="G22" i="15"/>
  <c r="G6" i="15"/>
  <c r="G7" i="15"/>
  <c r="G8" i="15"/>
  <c r="G9" i="15"/>
  <c r="G10" i="15"/>
  <c r="G46" i="15"/>
  <c r="C60" i="10"/>
  <c r="D60" i="10"/>
  <c r="E61" i="10"/>
  <c r="F61" i="10"/>
  <c r="G61" i="10"/>
  <c r="H61" i="10"/>
  <c r="I61" i="10"/>
  <c r="J61" i="10"/>
  <c r="K61" i="10"/>
  <c r="C55" i="15"/>
  <c r="C53" i="15"/>
  <c r="C61" i="10"/>
  <c r="D61" i="10"/>
  <c r="C56" i="15"/>
  <c r="C64" i="10"/>
  <c r="D64" i="10"/>
  <c r="E42" i="10"/>
  <c r="E23" i="10"/>
  <c r="E11" i="10"/>
  <c r="E59" i="10"/>
  <c r="F42" i="10"/>
  <c r="F23" i="10"/>
  <c r="F11" i="10"/>
  <c r="F59" i="10"/>
  <c r="G42" i="10"/>
  <c r="G23" i="10"/>
  <c r="G11" i="10"/>
  <c r="G59" i="10"/>
  <c r="H42" i="10"/>
  <c r="H23" i="10"/>
  <c r="H11" i="10"/>
  <c r="H59" i="10"/>
  <c r="I42" i="10"/>
  <c r="I23" i="10"/>
  <c r="I11"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5" i="15"/>
  <c r="I35" i="15"/>
  <c r="C35" i="10"/>
  <c r="D35" i="10"/>
  <c r="E34" i="15"/>
  <c r="H34" i="15"/>
  <c r="I34" i="15"/>
  <c r="C34" i="10"/>
  <c r="D34" i="10"/>
  <c r="E33" i="15"/>
  <c r="H33" i="15"/>
  <c r="I33"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88" i="28"/>
  <c r="D88" i="28"/>
  <c r="E88" i="28"/>
  <c r="F88" i="28"/>
  <c r="G88" i="28"/>
  <c r="H88" i="28"/>
  <c r="I88" i="28"/>
  <c r="J88" i="28"/>
  <c r="L88" i="28"/>
  <c r="C88" i="28"/>
  <c r="B46" i="10"/>
  <c r="B7" i="15"/>
  <c r="B8" i="10"/>
  <c r="B8" i="15"/>
  <c r="B9" i="10"/>
  <c r="B9" i="15"/>
  <c r="B10" i="10"/>
  <c r="B11" i="10"/>
  <c r="B15" i="15"/>
  <c r="B16" i="10"/>
  <c r="B17" i="10"/>
  <c r="B19" i="10"/>
  <c r="B21" i="10"/>
  <c r="B22" i="10"/>
  <c r="A16" i="15"/>
  <c r="A17" i="10"/>
  <c r="A18" i="15"/>
  <c r="A19" i="10"/>
  <c r="A20" i="15"/>
  <c r="A21" i="10"/>
  <c r="A21" i="15"/>
  <c r="A22" i="10"/>
  <c r="B6" i="15"/>
  <c r="B7" i="10"/>
  <c r="A8" i="10"/>
  <c r="A9" i="10"/>
  <c r="A10" i="10"/>
  <c r="A7" i="10"/>
  <c r="D44" i="15"/>
  <c r="D39" i="15"/>
  <c r="D40" i="15"/>
  <c r="D15" i="15"/>
  <c r="D16" i="15"/>
  <c r="D18" i="15"/>
  <c r="D21" i="15"/>
  <c r="D22" i="15"/>
  <c r="D6" i="15"/>
  <c r="D7" i="15"/>
  <c r="D8" i="15"/>
  <c r="D9" i="15"/>
  <c r="D10" i="15"/>
  <c r="D46" i="15"/>
  <c r="E44" i="15"/>
  <c r="E40" i="15"/>
  <c r="E10" i="15"/>
  <c r="E46" i="15"/>
  <c r="F44" i="15"/>
  <c r="F39" i="15"/>
  <c r="F40" i="15"/>
  <c r="F15" i="15"/>
  <c r="F16" i="15"/>
  <c r="F18" i="15"/>
  <c r="F21" i="15"/>
  <c r="F22" i="15"/>
  <c r="F6" i="15"/>
  <c r="F7" i="15"/>
  <c r="F8" i="15"/>
  <c r="F9" i="15"/>
  <c r="F10" i="15"/>
  <c r="F46" i="15"/>
  <c r="C44" i="15"/>
  <c r="C39" i="15"/>
  <c r="C40" i="15"/>
  <c r="C15" i="15"/>
  <c r="C16" i="15"/>
  <c r="C18" i="15"/>
  <c r="C21" i="15"/>
  <c r="C22" i="15"/>
  <c r="C7" i="15"/>
  <c r="C8" i="15"/>
  <c r="C9" i="15"/>
  <c r="C10" i="15"/>
  <c r="C46" i="15"/>
  <c r="B33" i="15"/>
  <c r="A35" i="15"/>
  <c r="A34" i="15"/>
  <c r="A33" i="15"/>
  <c r="A24" i="15"/>
  <c r="G7" i="28"/>
  <c r="H7" i="28"/>
  <c r="I7" i="28"/>
  <c r="J7" i="28"/>
  <c r="K7" i="28"/>
  <c r="L7" i="28"/>
  <c r="F12" i="15"/>
  <c r="F13" i="15"/>
  <c r="G12" i="15"/>
  <c r="G13" i="15"/>
  <c r="H13" i="15"/>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38" i="15"/>
  <c r="B24"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E14" i="10"/>
  <c r="F14" i="10"/>
  <c r="G14" i="10"/>
  <c r="H14"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comments1.xml><?xml version="1.0" encoding="utf-8"?>
<comments xmlns="http://schemas.openxmlformats.org/spreadsheetml/2006/main">
  <authors>
    <author>TGJ2</author>
  </authors>
  <commentList>
    <comment ref="A5" authorId="0" shapeId="0">
      <text>
        <r>
          <rPr>
            <b/>
            <sz val="9"/>
            <color indexed="81"/>
            <rFont val="Tahoma"/>
            <family val="2"/>
            <charset val="238"/>
          </rPr>
          <t>TGJ2:</t>
        </r>
        <r>
          <rPr>
            <sz val="9"/>
            <color indexed="81"/>
            <rFont val="Tahoma"/>
            <family val="2"/>
            <charset val="238"/>
          </rPr>
          <t xml:space="preserve">
De văzut pozitiile k și </t>
        </r>
        <r>
          <rPr>
            <b/>
            <sz val="9"/>
            <color indexed="81"/>
            <rFont val="Tahoma"/>
            <family val="2"/>
            <charset val="238"/>
          </rPr>
          <t>m</t>
        </r>
        <r>
          <rPr>
            <sz val="9"/>
            <color indexed="81"/>
            <rFont val="Tahoma"/>
            <family val="2"/>
            <charset val="238"/>
          </rPr>
          <t xml:space="preserve"> (nu au fost incluse în ghidul 4.1)  
Având în vedere tipologia lucrărilor, nu va fi nevoie de devieri de cursuri de apă.
</t>
        </r>
        <r>
          <rPr>
            <b/>
            <sz val="9"/>
            <color indexed="81"/>
            <rFont val="Tahoma"/>
            <family val="2"/>
            <charset val="238"/>
          </rPr>
          <t>În ceea ce priveste punctul m)</t>
        </r>
        <r>
          <rPr>
            <sz val="9"/>
            <color indexed="81"/>
            <rFont val="Tahoma"/>
            <family val="2"/>
            <charset val="238"/>
          </rPr>
          <t xml:space="preserve"> eu zic să-l includem ca eligibil având în vedere ca la  Slatina au ANSAMBLU URBAN – CENTRUL ISTORIC AL MUNICIPIULUI SLATINA declarat ca monument istoric de categoria B
</t>
        </r>
      </text>
    </comment>
  </commentList>
</comments>
</file>

<file path=xl/sharedStrings.xml><?xml version="1.0" encoding="utf-8"?>
<sst xmlns="http://schemas.openxmlformats.org/spreadsheetml/2006/main" count="661" uniqueCount="564">
  <si>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</si>
  <si>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</si>
  <si>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</si>
  <si>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</si>
  <si>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</si>
  <si>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</si>
  <si>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</si>
  <si>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</si>
  <si>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</si>
  <si>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</si>
  <si>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</si>
  <si>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</si>
  <si>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</si>
  <si>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</si>
  <si>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</si>
  <si>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</si>
  <si>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</si>
  <si>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</si>
  <si>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</si>
  <si>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</si>
  <si>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</si>
  <si>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</si>
  <si>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</si>
  <si>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</si>
  <si>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</si>
  <si>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</si>
  <si>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</si>
  <si>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</si>
  <si>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</si>
  <si>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</si>
  <si>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</si>
  <si>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</si>
  <si>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</si>
  <si>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</si>
  <si>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</si>
  <si>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</si>
  <si>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</si>
  <si>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</si>
  <si>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</si>
  <si>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</si>
  <si>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</si>
  <si>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</si>
  <si>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</si>
  <si>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</si>
  <si>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</si>
  <si>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</si>
  <si>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</si>
  <si>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</si>
  <si>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</si>
  <si>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</si>
  <si>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</si>
  <si>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</si>
  <si>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</si>
  <si>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</si>
  <si>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</si>
  <si>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</si>
  <si>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</si>
  <si>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</si>
  <si>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</si>
  <si>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</si>
  <si>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</si>
  <si>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</si>
  <si>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</si>
  <si>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</si>
  <si>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</si>
  <si>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</si>
  <si>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</si>
  <si>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</si>
  <si>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</si>
  <si>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</si>
  <si>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</si>
  <si>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</si>
  <si>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</si>
  <si>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</si>
  <si>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</si>
  <si>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</si>
  <si>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</si>
  <si>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</si>
  <si>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</si>
  <si>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</si>
  <si>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</si>
  <si>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</si>
  <si>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</si>
  <si>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</si>
  <si>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</si>
  <si>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</si>
  <si>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</si>
  <si>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</si>
  <si>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</si>
  <si>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</si>
  <si>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</si>
  <si>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</si>
  <si>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</si>
  <si>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</si>
  <si>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</si>
  <si>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</si>
  <si>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</si>
  <si>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</si>
  <si>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</si>
  <si>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</si>
  <si>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</si>
  <si>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</si>
  <si>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</si>
  <si>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</si>
  <si>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</si>
  <si>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</si>
  <si>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</si>
  <si>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</si>
  <si>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</si>
  <si>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</si>
  <si>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</si>
  <si>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</si>
  <si>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</si>
  <si>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</si>
  <si>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</si>
  <si>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</si>
  <si>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</si>
  <si>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</si>
  <si>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</si>
  <si>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</si>
  <si>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</si>
  <si>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</si>
  <si>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</si>
  <si>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</si>
  <si>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</si>
  <si>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</si>
  <si>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</si>
  <si>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</si>
  <si>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</si>
  <si>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</si>
  <si>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</si>
  <si>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</si>
  <si>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</si>
  <si>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</si>
  <si>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</si>
  <si>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</si>
  <si>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</si>
  <si>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</si>
  <si>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</si>
  <si>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</si>
  <si>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</si>
  <si>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</si>
  <si>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</si>
  <si>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</si>
  <si>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</si>
  <si>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</si>
  <si>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</si>
  <si>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</si>
  <si>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</si>
  <si>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</si>
  <si>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</si>
  <si>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</si>
  <si>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</si>
  <si>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</si>
  <si>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</si>
  <si>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</si>
  <si>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</si>
  <si>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</si>
  <si>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</si>
  <si>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</si>
  <si>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</si>
  <si>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</si>
  <si>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</si>
  <si>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</si>
  <si>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</si>
  <si>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</si>
  <si>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</si>
  <si>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</si>
  <si>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</si>
  <si>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</si>
  <si>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</si>
  <si>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</si>
  <si>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</si>
  <si>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</si>
  <si>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</si>
  <si>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</si>
  <si>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</si>
  <si>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</si>
  <si>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</si>
  <si>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</si>
  <si>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</si>
  <si>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</si>
  <si>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</si>
  <si>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</si>
  <si>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</si>
  <si>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</si>
  <si>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</si>
  <si>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</si>
  <si>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</si>
  <si>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</si>
  <si>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</si>
  <si>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</si>
  <si>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</si>
  <si>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</si>
  <si>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</si>
  <si>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</si>
  <si>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</si>
  <si>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</si>
  <si>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</si>
  <si>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</si>
  <si>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</si>
  <si>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</si>
  <si>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</si>
  <si>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</si>
  <si>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</si>
  <si>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</si>
  <si>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</si>
  <si>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</si>
  <si>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</si>
  <si>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</si>
  <si>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</si>
  <si>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</si>
  <si>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</si>
  <si>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</si>
  <si>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</si>
  <si>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</si>
  <si>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</si>
  <si>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</si>
  <si>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</si>
  <si>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</si>
  <si>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</si>
  <si>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</si>
  <si>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</si>
  <si>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</si>
  <si>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</si>
  <si>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</si>
  <si>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</si>
  <si>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</si>
  <si>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</si>
  <si>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</si>
  <si>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</si>
  <si>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</si>
  <si>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</si>
  <si>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</si>
  <si>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</si>
  <si>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</si>
  <si>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</si>
  <si>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</si>
  <si>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</si>
  <si>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</si>
  <si>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</si>
  <si>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</si>
  <si>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</si>
  <si>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</si>
  <si>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</si>
  <si>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</si>
  <si>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</si>
  <si>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</si>
  <si>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</si>
  <si>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</si>
  <si>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</si>
  <si>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</si>
  <si>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</si>
  <si>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</si>
  <si>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</si>
  <si>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</si>
  <si>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</si>
  <si>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</si>
  <si>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</si>
  <si>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</si>
  <si>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</si>
  <si>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</si>
  <si>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</si>
  <si>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</si>
  <si>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</si>
  <si>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</si>
  <si>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</si>
  <si>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</si>
  <si>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</si>
  <si>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</si>
  <si>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</si>
  <si>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</si>
  <si>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</si>
  <si>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</si>
  <si>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</si>
  <si>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</si>
  <si>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</si>
  <si>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</si>
  <si>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</si>
  <si>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</si>
  <si>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</si>
  <si>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</si>
  <si>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</si>
  <si>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</si>
  <si>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</si>
  <si>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</si>
  <si>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</si>
  <si>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</si>
  <si>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</si>
  <si>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</si>
  <si>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</si>
  <si>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</si>
  <si>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</si>
  <si>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</si>
  <si>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</si>
  <si>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</si>
  <si>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</si>
  <si>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</si>
  <si>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</si>
  <si>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</si>
  <si>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</si>
  <si>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</si>
  <si>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</si>
  <si>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</si>
  <si>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</si>
  <si>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</si>
  <si>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</si>
  <si>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</si>
  <si>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</si>
  <si>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</si>
  <si>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</si>
  <si>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</si>
  <si>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</si>
  <si>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</si>
  <si>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</si>
  <si>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</si>
  <si>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</si>
  <si>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</si>
  <si>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</si>
  <si>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</si>
  <si>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</si>
  <si>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</si>
  <si>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</si>
  <si>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</si>
  <si>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</si>
  <si>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</si>
  <si>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</si>
  <si>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</si>
  <si>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</si>
  <si>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</si>
  <si>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</si>
  <si>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</si>
  <si>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</si>
  <si>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</si>
  <si>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</si>
  <si>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</si>
  <si>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</si>
  <si>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</si>
  <si>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</si>
  <si>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</si>
  <si>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</si>
  <si>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</si>
  <si>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</si>
  <si>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</si>
  <si>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</si>
  <si>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</si>
  <si>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</si>
  <si>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</si>
  <si>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</si>
  <si>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</si>
  <si>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</si>
  <si>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</si>
  <si>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</si>
  <si>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</si>
  <si>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</si>
  <si>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</si>
  <si>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</si>
  <si>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</si>
  <si>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</si>
  <si>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</si>
  <si>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</si>
  <si>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</si>
  <si>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</si>
  <si>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</si>
  <si>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</si>
  <si>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</si>
  <si>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</si>
  <si>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</si>
  <si>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</si>
  <si>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</si>
  <si>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</si>
  <si>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</si>
  <si>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</si>
  <si>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</si>
  <si>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</si>
  <si>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</si>
  <si>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</si>
  <si>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</si>
  <si>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</si>
  <si>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</si>
  <si>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</si>
  <si>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</si>
  <si>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</si>
  <si>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</si>
  <si>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</si>
  <si>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</si>
  <si>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</si>
  <si>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</si>
  <si>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</si>
  <si>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</si>
  <si>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</si>
  <si>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</si>
  <si>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</si>
  <si>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</si>
  <si>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</si>
  <si>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</si>
  <si>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</si>
  <si>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</si>
  <si>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</si>
  <si>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</si>
  <si>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</si>
  <si>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</si>
  <si>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</si>
  <si>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</si>
  <si>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</si>
  <si>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</si>
  <si>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</si>
  <si>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</si>
  <si>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</si>
  <si>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</si>
  <si>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</si>
  <si>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</si>
  <si>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</si>
  <si>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</si>
  <si>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</si>
  <si>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</si>
  <si>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</si>
  <si>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</si>
  <si>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</si>
  <si>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</si>
  <si>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</si>
  <si>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</si>
  <si>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</si>
  <si>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</si>
  <si>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</si>
  <si>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</si>
  <si>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</si>
  <si>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</si>
  <si>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</si>
  <si>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</si>
  <si>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</si>
  <si>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</si>
  <si>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r>
      <t xml:space="preserve">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t>
    </r>
    <r>
      <rPr>
        <sz val="9"/>
        <rFont val="Calibri"/>
        <family val="2"/>
        <charset val="238"/>
        <scheme val="minor"/>
      </rPr>
      <t>(exclusiv cele aferente realizării lucrărilor pentru investiţia de bază);</t>
    </r>
    <r>
      <rPr>
        <sz val="9"/>
        <rFont val="Calibri"/>
        <family val="2"/>
        <scheme val="minor"/>
      </rPr>
      <t xml:space="preserve">
j) lucrări pentru pregătirea amplasamentului;
</t>
    </r>
    <r>
      <rPr>
        <sz val="9"/>
        <color rgb="FFFF0000"/>
        <rFont val="Calibri"/>
        <family val="2"/>
        <charset val="238"/>
        <scheme val="minor"/>
      </rPr>
      <t>K) devieri de cursuri de apă</t>
    </r>
    <r>
      <rPr>
        <sz val="9"/>
        <rFont val="Calibri"/>
        <family val="2"/>
        <scheme val="minor"/>
      </rPr>
      <t xml:space="preserve">;
</t>
    </r>
    <r>
      <rPr>
        <sz val="9"/>
        <color rgb="FFFF0000"/>
        <rFont val="Calibri"/>
        <family val="2"/>
        <charset val="238"/>
        <scheme val="minor"/>
      </rPr>
      <t>m) descărcări de sarcină arheologică sau, după caz, protejare în timpul execuţiei obiectivului de investiţii (în cazul executării unor lucrări pe amplasamente ce fac parte din Lista monumentelor istorice sau din Repertoriul arheologic naţional);</t>
    </r>
  </si>
  <si>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</si>
  <si>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</si>
  <si>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</si>
  <si>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</si>
  <si>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</si>
  <si>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</si>
  <si>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</si>
  <si>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</si>
  <si>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</si>
  <si>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</si>
  <si>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</si>
  <si>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</si>
  <si>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</si>
  <si>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</si>
  <si>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</si>
  <si>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</si>
  <si>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</si>
  <si>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</si>
  <si>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</si>
  <si>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</si>
  <si>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</si>
  <si>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</si>
  <si>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</si>
  <si>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</si>
  <si>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</si>
  <si>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</si>
  <si>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</si>
  <si>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</si>
  <si>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</si>
  <si>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</si>
  <si>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</si>
  <si>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</si>
  <si>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</si>
  <si>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</si>
  <si>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</si>
  <si>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</si>
  <si>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</si>
  <si>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</si>
  <si>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</si>
  <si>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</si>
  <si>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</si>
  <si>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</si>
  <si>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</si>
  <si>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</si>
  <si>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</si>
  <si>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</si>
  <si>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</si>
  <si>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</si>
  <si>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</si>
  <si>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</si>
  <si>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</si>
  <si>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</si>
  <si>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</si>
  <si>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</si>
  <si>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</si>
  <si>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</si>
  <si>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</si>
  <si>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</si>
  <si>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</si>
  <si>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</si>
  <si>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</si>
  <si>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</si>
  <si>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</si>
  <si>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</si>
  <si>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</si>
  <si>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</si>
  <si>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</si>
  <si>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</si>
  <si>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</si>
  <si>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</si>
  <si>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</si>
  <si>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</si>
  <si>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</si>
  <si>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</si>
  <si>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</si>
  <si>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</si>
  <si>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</si>
  <si>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</si>
  <si>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</si>
  <si>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</si>
  <si>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</si>
  <si>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</si>
  <si>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</si>
  <si>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</si>
  <si>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</si>
  <si>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</si>
  <si>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</si>
  <si>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</si>
  <si>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</si>
  <si>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</si>
  <si>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</si>
  <si>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</si>
  <si>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</si>
  <si>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</si>
  <si>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</si>
  <si>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</si>
  <si>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</si>
  <si>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</si>
  <si>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</si>
  <si>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</si>
  <si>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</si>
  <si>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</si>
  <si>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</si>
  <si>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</si>
  <si>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</si>
  <si>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</si>
  <si>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</si>
  <si>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</si>
  <si>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</si>
  <si>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</si>
  <si>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sz val="9"/>
        <color rgb="FFFF0000"/>
        <rFont val="Calibri"/>
        <family val="2"/>
        <charset val="238"/>
        <scheme val="minor"/>
      </rPr>
      <t>10.000 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</si>
  <si>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</si>
  <si>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</si>
  <si>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</si>
  <si>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</si>
  <si>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Denumire Obiectiv specific 2.8. : Promovarea mobilității urbane multimodale sustenabile, ca aprte a tranziției către o economie cu zero emisii de dioxid de carbon</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</si>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</sst>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0"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9"/>
      <color indexed="81"/>
      <name val="Tahoma"/>
      <family val="2"/>
      <charset val="238"/>
    </font>
    <font>
      <b/>
      <sz val="9"/>
      <color indexed="81"/>
      <name val="Tahoma"/>
      <family val="2"/>
      <charset val="238"/>
    </font>
    <font>
      <sz val="8"/>
      <color rgb="FF444444"/>
      <name val="Calibri"/>
      <family val="2"/>
    </font>
    <font>
      <sz val="8"/>
      <name val="Calibri"/>
      <family val="2"/>
    </font>
    <font>
      <b/>
      <i/>
      <sz val="8"/>
      <name val="Calibri"/>
      <family val="2"/>
      <scheme val="minor"/>
    </font>
    <font>
      <b/>
      <sz val="10"/>
      <color rgb="FFFF0000"/>
      <name val="Calibri"/>
      <family val="2"/>
      <charset val="238"/>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s>
  <borders count="9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8">
    <xf numFmtId="0" fontId="0" fillId="0" borderId="0" xfId="0"/>
    <xf numFmtId="0" fontId="13" fillId="0" borderId="0" xfId="0" applyFont="1" applyAlignment="1" applyProtection="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Fill="1" applyBorder="1" applyAlignment="1" applyProtection="1">
      <alignment horizontal="right" vertical="top"/>
    </xf>
    <xf numFmtId="0" fontId="13" fillId="0" borderId="0" xfId="0" applyFont="1" applyAlignment="1" applyProtection="1">
      <alignment vertical="top" wrapText="1"/>
    </xf>
    <xf numFmtId="4" fontId="14" fillId="0" borderId="3" xfId="0" applyNumberFormat="1" applyFont="1" applyFill="1" applyBorder="1" applyAlignment="1" applyProtection="1">
      <alignment horizontal="center" vertical="top"/>
    </xf>
    <xf numFmtId="0" fontId="0" fillId="0" borderId="0" xfId="0" applyFont="1" applyAlignment="1" applyProtection="1">
      <alignment vertical="top"/>
    </xf>
    <xf numFmtId="0" fontId="13" fillId="0" borderId="0" xfId="0" applyFont="1" applyFill="1" applyAlignment="1" applyProtection="1">
      <alignment vertical="top"/>
    </xf>
    <xf numFmtId="0" fontId="0" fillId="0" borderId="0" xfId="0" applyFont="1" applyFill="1" applyAlignment="1" applyProtection="1">
      <alignment vertical="top"/>
    </xf>
    <xf numFmtId="0" fontId="13" fillId="0" borderId="0" xfId="0" applyFont="1" applyFill="1" applyAlignment="1" applyProtection="1">
      <alignment horizontal="left" vertical="top"/>
    </xf>
    <xf numFmtId="4" fontId="14" fillId="0" borderId="0" xfId="0" applyNumberFormat="1" applyFont="1" applyFill="1" applyAlignment="1" applyProtection="1">
      <alignment horizontal="center" vertical="top"/>
    </xf>
    <xf numFmtId="4" fontId="13" fillId="0" borderId="0" xfId="0" applyNumberFormat="1" applyFont="1" applyFill="1" applyBorder="1" applyAlignment="1" applyProtection="1">
      <alignment horizontal="right" vertical="top"/>
    </xf>
    <xf numFmtId="4" fontId="14" fillId="0" borderId="3" xfId="0" applyNumberFormat="1" applyFont="1" applyFill="1" applyBorder="1" applyAlignment="1" applyProtection="1">
      <alignment horizontal="center" vertical="center"/>
    </xf>
    <xf numFmtId="0" fontId="12" fillId="0" borderId="0" xfId="0" applyFont="1" applyAlignment="1" applyProtection="1">
      <alignment horizontal="center" vertical="top"/>
    </xf>
    <xf numFmtId="0" fontId="12" fillId="0" borderId="0" xfId="0" applyFont="1" applyBorder="1" applyAlignment="1" applyProtection="1">
      <alignment horizontal="center" vertical="top"/>
    </xf>
    <xf numFmtId="0" fontId="5" fillId="0" borderId="0" xfId="0" applyFont="1" applyAlignment="1" applyProtection="1">
      <alignment horizontal="center" vertical="top"/>
    </xf>
    <xf numFmtId="3" fontId="14" fillId="0" borderId="3" xfId="0" applyNumberFormat="1" applyFont="1" applyFill="1" applyBorder="1" applyAlignment="1" applyProtection="1">
      <alignment horizontal="left" vertical="top"/>
    </xf>
    <xf numFmtId="3" fontId="16" fillId="0" borderId="0" xfId="0" applyNumberFormat="1" applyFont="1" applyFill="1" applyBorder="1" applyAlignment="1" applyProtection="1">
      <alignment horizontal="center" vertical="top"/>
    </xf>
    <xf numFmtId="3" fontId="6" fillId="0" borderId="0" xfId="0" applyNumberFormat="1" applyFont="1" applyFill="1" applyBorder="1" applyAlignment="1" applyProtection="1">
      <alignment horizontal="center" vertical="top"/>
    </xf>
    <xf numFmtId="3" fontId="13" fillId="0" borderId="3" xfId="0" applyNumberFormat="1" applyFont="1" applyFill="1" applyBorder="1" applyAlignment="1" applyProtection="1">
      <alignment horizontal="left" vertical="top" wrapText="1"/>
    </xf>
    <xf numFmtId="4" fontId="16" fillId="0" borderId="3" xfId="0" applyNumberFormat="1" applyFont="1" applyFill="1" applyBorder="1" applyAlignment="1" applyProtection="1">
      <alignment horizontal="right" vertical="top"/>
    </xf>
    <xf numFmtId="3" fontId="12" fillId="0" borderId="0" xfId="0" applyNumberFormat="1" applyFont="1" applyFill="1" applyBorder="1" applyAlignment="1" applyProtection="1">
      <alignment horizontal="center" vertical="top"/>
    </xf>
    <xf numFmtId="3" fontId="5" fillId="0" borderId="0" xfId="0" applyNumberFormat="1" applyFont="1" applyFill="1" applyBorder="1" applyAlignment="1" applyProtection="1">
      <alignment horizontal="center" vertical="top"/>
    </xf>
    <xf numFmtId="3" fontId="14" fillId="0" borderId="3" xfId="0" applyNumberFormat="1" applyFont="1" applyFill="1" applyBorder="1" applyAlignment="1" applyProtection="1">
      <alignment horizontal="right" vertical="top" wrapText="1"/>
    </xf>
    <xf numFmtId="4" fontId="14" fillId="0" borderId="3" xfId="0" applyNumberFormat="1" applyFont="1" applyFill="1" applyBorder="1" applyAlignment="1" applyProtection="1">
      <alignment horizontal="right" vertical="top"/>
    </xf>
    <xf numFmtId="0" fontId="16" fillId="0" borderId="3" xfId="0" applyFont="1" applyFill="1" applyBorder="1" applyAlignment="1" applyProtection="1">
      <alignment horizontal="right" vertical="top" wrapText="1"/>
    </xf>
    <xf numFmtId="3" fontId="10" fillId="0" borderId="0" xfId="0" applyNumberFormat="1" applyFont="1" applyFill="1" applyBorder="1" applyAlignment="1" applyProtection="1">
      <alignment horizontal="center" vertical="top"/>
    </xf>
    <xf numFmtId="0" fontId="12" fillId="0" borderId="0" xfId="0" applyFont="1" applyFill="1" applyBorder="1" applyAlignment="1" applyProtection="1">
      <alignment horizontal="left" vertical="top"/>
    </xf>
    <xf numFmtId="0" fontId="12" fillId="0" borderId="0" xfId="0" applyFont="1" applyFill="1" applyBorder="1" applyAlignment="1" applyProtection="1">
      <alignment vertical="top" wrapText="1"/>
    </xf>
    <xf numFmtId="4" fontId="14" fillId="0" borderId="0" xfId="0" applyNumberFormat="1" applyFont="1" applyFill="1" applyBorder="1" applyAlignment="1" applyProtection="1">
      <alignment horizontal="right" vertical="top"/>
    </xf>
    <xf numFmtId="4" fontId="14"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0" fontId="16" fillId="0" borderId="0" xfId="0" applyFont="1" applyFill="1" applyBorder="1" applyAlignment="1" applyProtection="1">
      <alignment vertical="top" wrapText="1"/>
    </xf>
    <xf numFmtId="4" fontId="14" fillId="0" borderId="3" xfId="0" applyNumberFormat="1" applyFont="1" applyFill="1" applyBorder="1" applyAlignment="1" applyProtection="1">
      <alignment horizontal="center" vertical="center"/>
    </xf>
    <xf numFmtId="0" fontId="3" fillId="0" borderId="0" xfId="0" applyFont="1" applyFill="1" applyAlignment="1" applyProtection="1">
      <alignment vertical="top"/>
    </xf>
    <xf numFmtId="0" fontId="7" fillId="0" borderId="0" xfId="0" applyFont="1" applyAlignment="1" applyProtection="1">
      <alignment horizontal="center" vertical="top"/>
    </xf>
    <xf numFmtId="4" fontId="16" fillId="0" borderId="3" xfId="0" applyNumberFormat="1" applyFont="1" applyBorder="1" applyAlignment="1" applyProtection="1">
      <alignment horizontal="right" vertical="top"/>
    </xf>
    <xf numFmtId="0" fontId="16" fillId="0" borderId="0" xfId="0" applyFont="1" applyAlignment="1" applyProtection="1">
      <alignment horizontal="center" vertical="top"/>
    </xf>
    <xf numFmtId="0" fontId="16" fillId="0" borderId="0" xfId="0" applyFont="1" applyBorder="1" applyAlignment="1" applyProtection="1">
      <alignment horizontal="center" vertical="top"/>
    </xf>
    <xf numFmtId="0" fontId="4" fillId="0" borderId="0" xfId="0" applyFont="1" applyAlignment="1" applyProtection="1">
      <alignment horizontal="center" vertical="top"/>
    </xf>
    <xf numFmtId="0" fontId="16" fillId="0" borderId="0" xfId="0" applyFont="1" applyAlignment="1" applyProtection="1">
      <alignment horizontal="left" vertical="top"/>
    </xf>
    <xf numFmtId="0" fontId="16" fillId="0" borderId="0" xfId="0" applyFont="1" applyAlignment="1" applyProtection="1">
      <alignment horizontal="right" vertical="top" wrapText="1"/>
    </xf>
    <xf numFmtId="0" fontId="6" fillId="0" borderId="0" xfId="0" applyFont="1" applyAlignment="1" applyProtection="1">
      <alignment horizontal="center" vertical="top"/>
    </xf>
    <xf numFmtId="0" fontId="14" fillId="0" borderId="0" xfId="0" applyFont="1" applyFill="1" applyBorder="1" applyAlignment="1" applyProtection="1">
      <alignment horizontal="left" vertical="top" wrapText="1"/>
    </xf>
    <xf numFmtId="0" fontId="12" fillId="0" borderId="0" xfId="0" applyFont="1" applyAlignment="1" applyProtection="1">
      <alignment horizontal="left" vertical="top"/>
    </xf>
    <xf numFmtId="4" fontId="16" fillId="0" borderId="3" xfId="0" applyNumberFormat="1" applyFont="1" applyFill="1" applyBorder="1" applyAlignment="1" applyProtection="1">
      <alignment horizontal="center" vertical="top"/>
    </xf>
    <xf numFmtId="0" fontId="5" fillId="0" borderId="0" xfId="0" applyFont="1" applyBorder="1" applyAlignment="1" applyProtection="1">
      <alignment horizontal="center" vertical="top"/>
    </xf>
    <xf numFmtId="4" fontId="13" fillId="0" borderId="3" xfId="0" applyNumberFormat="1" applyFont="1" applyFill="1" applyBorder="1" applyAlignment="1" applyProtection="1">
      <alignment horizontal="center" vertical="top"/>
    </xf>
    <xf numFmtId="0" fontId="6" fillId="0" borderId="0" xfId="0" applyFont="1" applyBorder="1" applyAlignment="1" applyProtection="1">
      <alignment horizontal="center" vertical="top"/>
    </xf>
    <xf numFmtId="0" fontId="13" fillId="0" borderId="0" xfId="0" applyFont="1" applyFill="1" applyBorder="1" applyAlignment="1" applyProtection="1">
      <alignment horizontal="left" vertical="top" wrapText="1"/>
    </xf>
    <xf numFmtId="0" fontId="13" fillId="0" borderId="0" xfId="0" applyFont="1" applyAlignment="1" applyProtection="1">
      <alignment horizontal="left" vertical="top"/>
    </xf>
    <xf numFmtId="4" fontId="14" fillId="0" borderId="0" xfId="0" applyNumberFormat="1" applyFont="1" applyBorder="1" applyAlignment="1" applyProtection="1">
      <alignment horizontal="right" vertical="top"/>
    </xf>
    <xf numFmtId="4" fontId="14" fillId="0" borderId="0" xfId="0" applyNumberFormat="1" applyFont="1" applyBorder="1" applyAlignment="1" applyProtection="1">
      <alignment horizontal="center" vertical="top"/>
    </xf>
    <xf numFmtId="4" fontId="13" fillId="0" borderId="0" xfId="0" applyNumberFormat="1" applyFont="1" applyBorder="1" applyAlignment="1" applyProtection="1">
      <alignment horizontal="right" vertical="top"/>
    </xf>
    <xf numFmtId="4" fontId="13" fillId="0" borderId="0" xfId="0" applyNumberFormat="1" applyFont="1" applyFill="1" applyBorder="1" applyAlignment="1" applyProtection="1">
      <alignment horizontal="center" vertical="top"/>
    </xf>
    <xf numFmtId="4" fontId="19" fillId="0" borderId="3" xfId="0" applyNumberFormat="1" applyFont="1" applyBorder="1" applyAlignment="1" applyProtection="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Fill="1" applyBorder="1" applyAlignment="1" applyProtection="1">
      <alignment vertical="top" wrapText="1"/>
    </xf>
    <xf numFmtId="0" fontId="29" fillId="0" borderId="3" xfId="1" applyFont="1" applyFill="1" applyBorder="1" applyAlignment="1" applyProtection="1">
      <alignment horizontal="center" vertical="top" wrapText="1"/>
    </xf>
    <xf numFmtId="0" fontId="30" fillId="0" borderId="3" xfId="1" applyFont="1" applyFill="1" applyBorder="1" applyAlignment="1" applyProtection="1">
      <alignment vertical="top" wrapText="1"/>
    </xf>
    <xf numFmtId="4" fontId="29" fillId="0" borderId="3" xfId="1" applyNumberFormat="1" applyFont="1" applyFill="1" applyBorder="1" applyAlignment="1" applyProtection="1">
      <alignment horizontal="right" vertical="top"/>
    </xf>
    <xf numFmtId="4" fontId="30" fillId="0" borderId="3" xfId="1" applyNumberFormat="1" applyFont="1" applyFill="1" applyBorder="1" applyAlignment="1" applyProtection="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pplyProtection="1">
      <alignment vertical="top" wrapText="1"/>
    </xf>
    <xf numFmtId="0" fontId="30" fillId="0" borderId="0" xfId="1" applyFont="1" applyAlignment="1" applyProtection="1">
      <alignment vertical="top"/>
    </xf>
    <xf numFmtId="0" fontId="29" fillId="0" borderId="0" xfId="1" applyFont="1" applyFill="1" applyAlignment="1" applyProtection="1">
      <alignment vertical="top"/>
    </xf>
    <xf numFmtId="0" fontId="29" fillId="0" borderId="0" xfId="1" applyFont="1" applyFill="1" applyAlignment="1" applyProtection="1">
      <alignment horizontal="left" vertical="top" wrapText="1"/>
    </xf>
    <xf numFmtId="0" fontId="29" fillId="0" borderId="0" xfId="1" applyFont="1" applyFill="1" applyAlignment="1" applyProtection="1">
      <alignment horizontal="right" vertical="top"/>
    </xf>
    <xf numFmtId="49" fontId="28" fillId="0" borderId="3" xfId="1" applyNumberFormat="1" applyFont="1" applyFill="1" applyBorder="1" applyAlignment="1" applyProtection="1">
      <alignment vertical="top"/>
    </xf>
    <xf numFmtId="0" fontId="21" fillId="3" borderId="3" xfId="1" applyFont="1" applyFill="1" applyBorder="1" applyAlignment="1" applyProtection="1">
      <alignment vertical="top" wrapText="1"/>
    </xf>
    <xf numFmtId="4" fontId="21" fillId="3" borderId="3" xfId="1" applyNumberFormat="1" applyFont="1" applyFill="1" applyBorder="1" applyAlignment="1" applyProtection="1">
      <alignment horizontal="right" vertical="top"/>
    </xf>
    <xf numFmtId="49" fontId="21" fillId="0" borderId="3" xfId="1" applyNumberFormat="1" applyFont="1" applyFill="1" applyBorder="1" applyAlignment="1" applyProtection="1">
      <alignment vertical="top"/>
    </xf>
    <xf numFmtId="0" fontId="28" fillId="3" borderId="3" xfId="1" applyFont="1" applyFill="1" applyBorder="1" applyAlignment="1" applyProtection="1">
      <alignment horizontal="right" vertical="top" wrapText="1"/>
    </xf>
    <xf numFmtId="4" fontId="28" fillId="3" borderId="3" xfId="1" applyNumberFormat="1" applyFont="1" applyFill="1" applyBorder="1" applyAlignment="1" applyProtection="1">
      <alignment horizontal="right" vertical="top"/>
    </xf>
    <xf numFmtId="0" fontId="29" fillId="0" borderId="0" xfId="1" applyFont="1" applyAlignment="1" applyProtection="1">
      <alignment vertical="top"/>
    </xf>
    <xf numFmtId="49" fontId="28" fillId="3" borderId="3" xfId="1" applyNumberFormat="1" applyFont="1" applyFill="1" applyBorder="1" applyAlignment="1" applyProtection="1">
      <alignment vertical="top"/>
    </xf>
    <xf numFmtId="0" fontId="30" fillId="3" borderId="0" xfId="1" applyFont="1" applyFill="1" applyAlignment="1" applyProtection="1">
      <alignment vertical="top"/>
    </xf>
    <xf numFmtId="0" fontId="21" fillId="0" borderId="0" xfId="0" applyFont="1" applyAlignment="1" applyProtection="1">
      <alignment vertical="top"/>
    </xf>
    <xf numFmtId="0" fontId="30" fillId="0" borderId="0" xfId="1" applyFont="1" applyFill="1" applyAlignment="1" applyProtection="1">
      <alignment vertical="top" wrapText="1"/>
    </xf>
    <xf numFmtId="4" fontId="30" fillId="0" borderId="0" xfId="1" applyNumberFormat="1" applyFont="1" applyFill="1" applyAlignment="1" applyProtection="1">
      <alignment horizontal="right" vertical="top"/>
    </xf>
    <xf numFmtId="49" fontId="30" fillId="0" borderId="0" xfId="1" applyNumberFormat="1" applyFont="1" applyFill="1" applyAlignment="1" applyProtection="1">
      <alignment vertical="top"/>
    </xf>
    <xf numFmtId="0" fontId="29" fillId="0" borderId="0" xfId="1" applyFont="1" applyFill="1" applyAlignment="1" applyProtection="1">
      <alignment vertical="top" wrapText="1"/>
    </xf>
    <xf numFmtId="3" fontId="14" fillId="0" borderId="3" xfId="0" applyNumberFormat="1" applyFont="1" applyFill="1" applyBorder="1" applyAlignment="1" applyProtection="1">
      <alignment horizontal="right" vertical="top"/>
    </xf>
    <xf numFmtId="49" fontId="21" fillId="8" borderId="3" xfId="1" applyNumberFormat="1" applyFont="1" applyFill="1" applyBorder="1" applyAlignment="1" applyProtection="1">
      <alignment vertical="top"/>
    </xf>
    <xf numFmtId="0" fontId="28" fillId="8" borderId="3" xfId="1" applyFont="1" applyFill="1" applyBorder="1" applyAlignment="1" applyProtection="1">
      <alignment horizontal="right" vertical="top" wrapText="1"/>
    </xf>
    <xf numFmtId="4" fontId="28" fillId="8" borderId="3" xfId="1" applyNumberFormat="1" applyFont="1" applyFill="1" applyBorder="1" applyAlignment="1" applyProtection="1">
      <alignment horizontal="right" vertical="top"/>
    </xf>
    <xf numFmtId="0" fontId="21" fillId="8" borderId="3" xfId="1" applyFont="1" applyFill="1" applyBorder="1" applyAlignment="1" applyProtection="1">
      <alignment vertical="top"/>
    </xf>
    <xf numFmtId="49" fontId="21" fillId="5" borderId="3" xfId="1" applyNumberFormat="1" applyFont="1" applyFill="1" applyBorder="1" applyAlignment="1" applyProtection="1">
      <alignment vertical="top"/>
    </xf>
    <xf numFmtId="0" fontId="28" fillId="5" borderId="3" xfId="1" applyFont="1" applyFill="1" applyBorder="1" applyAlignment="1" applyProtection="1">
      <alignment horizontal="right" vertical="top" wrapText="1"/>
    </xf>
    <xf numFmtId="4" fontId="28" fillId="5" borderId="3" xfId="1" applyNumberFormat="1" applyFont="1" applyFill="1" applyBorder="1" applyAlignment="1" applyProtection="1">
      <alignment horizontal="right" vertical="top"/>
    </xf>
    <xf numFmtId="4" fontId="14" fillId="0" borderId="3" xfId="0" applyNumberFormat="1" applyFont="1" applyFill="1" applyBorder="1" applyAlignment="1" applyProtection="1">
      <alignment horizontal="center" vertical="center"/>
    </xf>
    <xf numFmtId="0" fontId="24" fillId="0" borderId="0" xfId="0" applyFont="1" applyAlignme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applyAlignment="1"/>
    <xf numFmtId="4" fontId="34" fillId="0" borderId="0" xfId="0" applyNumberFormat="1" applyFont="1"/>
    <xf numFmtId="0" fontId="30" fillId="0" borderId="3" xfId="1" applyFont="1" applyBorder="1" applyAlignment="1" applyProtection="1">
      <alignment vertical="top"/>
    </xf>
    <xf numFmtId="0" fontId="30" fillId="0" borderId="3" xfId="1" applyFont="1" applyBorder="1" applyAlignment="1" applyProtection="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Fill="1" applyBorder="1" applyAlignment="1" applyProtection="1">
      <alignment vertical="top"/>
    </xf>
    <xf numFmtId="0" fontId="29" fillId="0" borderId="3" xfId="1" applyFont="1" applyBorder="1" applyAlignment="1" applyProtection="1">
      <alignment horizontal="center" vertical="top"/>
    </xf>
    <xf numFmtId="0" fontId="30" fillId="3" borderId="3" xfId="1" applyFont="1" applyFill="1" applyBorder="1" applyAlignment="1" applyProtection="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Fill="1" applyBorder="1" applyAlignment="1" applyProtection="1">
      <alignment horizontal="right" vertical="top"/>
    </xf>
    <xf numFmtId="4" fontId="30" fillId="0" borderId="0" xfId="1" applyNumberFormat="1" applyFont="1" applyAlignment="1" applyProtection="1">
      <alignment vertical="top"/>
    </xf>
    <xf numFmtId="0" fontId="0" fillId="0" borderId="0" xfId="0" applyFont="1"/>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Font="1" applyBorder="1" applyAlignment="1">
      <alignment horizontal="center" vertical="center"/>
    </xf>
    <xf numFmtId="0" fontId="0" fillId="0" borderId="3" xfId="0" applyFont="1" applyBorder="1" applyAlignment="1">
      <alignment horizontal="center"/>
    </xf>
    <xf numFmtId="0" fontId="0" fillId="0" borderId="22" xfId="0" quotePrefix="1" applyFont="1" applyBorder="1" applyAlignment="1">
      <alignment horizontal="center" vertical="center"/>
    </xf>
    <xf numFmtId="4" fontId="0" fillId="10" borderId="3" xfId="0" applyNumberFormat="1" applyFont="1" applyFill="1" applyBorder="1" applyProtection="1">
      <protection locked="0"/>
    </xf>
    <xf numFmtId="4" fontId="0" fillId="0" borderId="3" xfId="0" applyNumberFormat="1" applyFont="1" applyBorder="1" applyProtection="1"/>
    <xf numFmtId="4" fontId="0" fillId="0" borderId="27" xfId="0" applyNumberFormat="1" applyFont="1" applyBorder="1"/>
    <xf numFmtId="4" fontId="39" fillId="0" borderId="15" xfId="0" applyNumberFormat="1" applyFont="1" applyBorder="1"/>
    <xf numFmtId="4" fontId="39" fillId="0" borderId="30" xfId="0" applyNumberFormat="1" applyFont="1" applyBorder="1"/>
    <xf numFmtId="4" fontId="0" fillId="0" borderId="0" xfId="0" applyNumberFormat="1" applyFont="1"/>
    <xf numFmtId="0" fontId="0" fillId="0" borderId="31" xfId="0" quotePrefix="1" applyFont="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Font="1" applyBorder="1"/>
    <xf numFmtId="4" fontId="39" fillId="0" borderId="3" xfId="0" applyNumberFormat="1" applyFont="1" applyBorder="1"/>
    <xf numFmtId="4" fontId="0" fillId="0" borderId="3" xfId="0" applyNumberFormat="1" applyFont="1" applyBorder="1"/>
    <xf numFmtId="0" fontId="0" fillId="0" borderId="3" xfId="0" applyFont="1" applyBorder="1" applyAlignment="1">
      <alignment wrapText="1"/>
    </xf>
    <xf numFmtId="0" fontId="0" fillId="0" borderId="23" xfId="0" applyFont="1" applyBorder="1" applyAlignment="1">
      <alignment wrapText="1"/>
    </xf>
    <xf numFmtId="0" fontId="0" fillId="0" borderId="61" xfId="0" quotePrefix="1" applyFont="1" applyBorder="1" applyAlignment="1">
      <alignment horizontal="center" vertical="center"/>
    </xf>
    <xf numFmtId="0" fontId="0" fillId="0" borderId="7" xfId="0" applyFont="1" applyBorder="1" applyAlignment="1">
      <alignment wrapText="1"/>
    </xf>
    <xf numFmtId="0" fontId="0" fillId="0" borderId="0" xfId="0" applyFont="1" applyAlignment="1">
      <alignment wrapText="1"/>
    </xf>
    <xf numFmtId="4" fontId="39" fillId="0" borderId="37" xfId="0" applyNumberFormat="1" applyFont="1" applyBorder="1"/>
    <xf numFmtId="0" fontId="0" fillId="0" borderId="0" xfId="0" applyFont="1" applyAlignment="1">
      <alignment horizontal="center" vertical="center"/>
    </xf>
    <xf numFmtId="4" fontId="0" fillId="3" borderId="0" xfId="0" applyNumberFormat="1" applyFont="1" applyFill="1"/>
    <xf numFmtId="3" fontId="40" fillId="0" borderId="3" xfId="0" applyNumberFormat="1" applyFont="1" applyFill="1" applyBorder="1" applyAlignment="1" applyProtection="1">
      <alignment horizontal="left" vertical="top"/>
    </xf>
    <xf numFmtId="9" fontId="29" fillId="11" borderId="6" xfId="5" applyFont="1" applyFill="1" applyBorder="1" applyAlignment="1" applyProtection="1">
      <alignment vertical="top"/>
    </xf>
    <xf numFmtId="4" fontId="14" fillId="0" borderId="3" xfId="0" applyNumberFormat="1" applyFont="1" applyFill="1" applyBorder="1" applyAlignment="1" applyProtection="1">
      <alignment horizontal="center" vertical="center"/>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Border="1" applyProtection="1">
      <protection locked="0"/>
    </xf>
    <xf numFmtId="0" fontId="30" fillId="3" borderId="0" xfId="0" applyFont="1" applyFill="1" applyBorder="1" applyAlignment="1" applyProtection="1">
      <alignment horizontal="center" vertical="center"/>
      <protection locked="0"/>
    </xf>
    <xf numFmtId="0" fontId="30" fillId="3" borderId="0" xfId="0" applyFont="1" applyFill="1" applyProtection="1">
      <protection locked="0"/>
    </xf>
    <xf numFmtId="0" fontId="21" fillId="0" borderId="0" xfId="0" applyFont="1" applyBorder="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Fill="1" applyBorder="1" applyAlignment="1" applyProtection="1">
      <alignment horizontal="left" vertical="top"/>
    </xf>
    <xf numFmtId="3" fontId="47" fillId="0" borderId="3" xfId="0" applyNumberFormat="1" applyFont="1" applyFill="1" applyBorder="1" applyAlignment="1" applyProtection="1">
      <alignment horizontal="left" vertical="top"/>
    </xf>
    <xf numFmtId="49" fontId="46" fillId="0" borderId="3" xfId="0" applyNumberFormat="1" applyFont="1" applyFill="1" applyBorder="1" applyAlignment="1" applyProtection="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0" fontId="21" fillId="0" borderId="0" xfId="0" applyFont="1" applyProtection="1"/>
    <xf numFmtId="4" fontId="40" fillId="0" borderId="3" xfId="0" applyNumberFormat="1" applyFont="1" applyBorder="1"/>
    <xf numFmtId="4" fontId="0" fillId="0" borderId="8" xfId="0" applyNumberFormat="1" applyFont="1" applyBorder="1"/>
    <xf numFmtId="4" fontId="0" fillId="0" borderId="8" xfId="0" applyNumberFormat="1" applyFont="1" applyBorder="1" applyProtection="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applyProtection="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4" fontId="27" fillId="0" borderId="3"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Border="1" applyAlignment="1" applyProtection="1">
      <alignment vertical="top"/>
      <protection hidden="1"/>
    </xf>
    <xf numFmtId="0" fontId="21" fillId="0" borderId="0" xfId="1" applyFont="1" applyBorder="1" applyAlignment="1" applyProtection="1">
      <alignment vertical="top"/>
      <protection hidden="1"/>
    </xf>
    <xf numFmtId="4" fontId="21" fillId="0" borderId="0" xfId="1" applyNumberFormat="1" applyFont="1" applyFill="1" applyBorder="1" applyAlignment="1" applyProtection="1">
      <alignment horizontal="right" vertical="top"/>
      <protection hidden="1"/>
    </xf>
    <xf numFmtId="4" fontId="21" fillId="0" borderId="0" xfId="1" applyNumberFormat="1" applyFont="1" applyFill="1" applyAlignment="1" applyProtection="1">
      <alignment horizontal="right" vertical="top"/>
    </xf>
    <xf numFmtId="4" fontId="28" fillId="0" borderId="0" xfId="1" applyNumberFormat="1" applyFont="1" applyAlignment="1" applyProtection="1">
      <alignment horizontal="right" vertical="top"/>
    </xf>
    <xf numFmtId="4" fontId="21" fillId="0" borderId="0" xfId="1" applyNumberFormat="1" applyFont="1" applyAlignment="1" applyProtection="1">
      <alignment horizontal="right" vertical="top"/>
    </xf>
    <xf numFmtId="0" fontId="21" fillId="0" borderId="0" xfId="1" applyFont="1" applyAlignment="1" applyProtection="1">
      <alignment vertical="top"/>
    </xf>
    <xf numFmtId="0" fontId="21" fillId="0" borderId="0" xfId="1" applyFont="1" applyBorder="1" applyAlignment="1" applyProtection="1">
      <alignment vertical="top"/>
    </xf>
    <xf numFmtId="0" fontId="21" fillId="0" borderId="0" xfId="0" applyFont="1" applyAlignment="1">
      <alignment horizontal="left" vertical="distributed"/>
    </xf>
    <xf numFmtId="0" fontId="28" fillId="0" borderId="0" xfId="0" applyFont="1" applyBorder="1" applyAlignment="1" applyProtection="1">
      <alignment vertical="top" wrapText="1"/>
    </xf>
    <xf numFmtId="0" fontId="30" fillId="3" borderId="0" xfId="0" applyFont="1" applyFill="1" applyBorder="1" applyAlignment="1" applyProtection="1">
      <alignment horizontal="center" vertical="center"/>
    </xf>
    <xf numFmtId="0" fontId="30" fillId="3" borderId="0" xfId="0" applyFont="1" applyFill="1" applyBorder="1" applyProtection="1"/>
    <xf numFmtId="0" fontId="21" fillId="0" borderId="0" xfId="0" applyFont="1" applyBorder="1" applyProtection="1"/>
    <xf numFmtId="1" fontId="43" fillId="3" borderId="3" xfId="0" applyNumberFormat="1" applyFont="1" applyFill="1" applyBorder="1" applyAlignment="1" applyProtection="1">
      <alignment horizontal="right" vertical="center"/>
    </xf>
    <xf numFmtId="0" fontId="21" fillId="0" borderId="0" xfId="0" applyFont="1" applyBorder="1"/>
    <xf numFmtId="3" fontId="21" fillId="0" borderId="0" xfId="0" applyNumberFormat="1" applyFont="1" applyBorder="1" applyAlignment="1">
      <alignment horizontal="center"/>
    </xf>
    <xf numFmtId="1" fontId="43" fillId="3" borderId="3" xfId="0" applyNumberFormat="1" applyFont="1" applyFill="1" applyBorder="1" applyAlignment="1">
      <alignment horizontal="right"/>
    </xf>
    <xf numFmtId="0" fontId="21" fillId="0" borderId="0" xfId="0" applyFont="1" applyBorder="1" applyAlignment="1">
      <alignment vertical="distributed"/>
    </xf>
    <xf numFmtId="3" fontId="21" fillId="0" borderId="0" xfId="0" applyNumberFormat="1" applyFont="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2" fillId="0" borderId="0" xfId="0" applyFont="1" applyBorder="1"/>
    <xf numFmtId="0" fontId="55" fillId="0" borderId="0" xfId="0" applyFont="1"/>
    <xf numFmtId="0" fontId="56" fillId="0" borderId="0" xfId="0" applyFont="1" applyAlignme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Fill="1" applyAlignment="1" applyProtection="1">
      <alignment horizontal="right" vertical="top"/>
    </xf>
    <xf numFmtId="4" fontId="43" fillId="0" borderId="3" xfId="1" applyNumberFormat="1" applyFont="1" applyFill="1" applyBorder="1" applyAlignment="1" applyProtection="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Fill="1" applyBorder="1" applyAlignment="1" applyProtection="1">
      <alignment horizontal="center" vertical="center" wrapText="1"/>
    </xf>
    <xf numFmtId="0" fontId="29" fillId="3" borderId="3" xfId="0" applyFont="1" applyFill="1" applyBorder="1" applyAlignment="1" applyProtection="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Border="1" applyAlignment="1">
      <alignment vertical="center" wrapText="1"/>
    </xf>
    <xf numFmtId="0" fontId="29" fillId="3" borderId="3" xfId="0" applyFont="1" applyFill="1" applyBorder="1" applyAlignment="1" applyProtection="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Fill="1" applyBorder="1" applyAlignment="1" applyProtection="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pplyProtection="1">
      <alignment horizontal="center" vertical="top"/>
    </xf>
    <xf numFmtId="0" fontId="46" fillId="0" borderId="3" xfId="1" applyFont="1" applyBorder="1" applyAlignment="1" applyProtection="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pplyProtection="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Fill="1" applyBorder="1" applyAlignment="1">
      <alignment horizontal="left" vertical="top" wrapText="1"/>
    </xf>
    <xf numFmtId="4" fontId="26" fillId="3" borderId="66" xfId="6" applyNumberFormat="1" applyFont="1" applyFill="1" applyBorder="1"/>
    <xf numFmtId="4" fontId="0" fillId="0" borderId="67" xfId="0" applyNumberFormat="1" applyFont="1" applyBorder="1"/>
    <xf numFmtId="0" fontId="0" fillId="0" borderId="71" xfId="0" quotePrefix="1" applyFont="1" applyBorder="1" applyAlignment="1">
      <alignment horizontal="center" vertical="center"/>
    </xf>
    <xf numFmtId="0" fontId="0" fillId="0" borderId="18" xfId="0" applyFont="1"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applyProtection="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applyProtection="1"/>
    <xf numFmtId="4" fontId="27" fillId="10" borderId="8" xfId="0" applyNumberFormat="1" applyFont="1" applyFill="1" applyBorder="1" applyProtection="1">
      <protection locked="0"/>
    </xf>
    <xf numFmtId="4" fontId="27" fillId="0" borderId="8" xfId="0" applyNumberFormat="1" applyFont="1" applyBorder="1" applyProtection="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26" xfId="0" applyNumberFormat="1" applyFont="1" applyBorder="1" applyProtection="1"/>
    <xf numFmtId="4" fontId="61" fillId="0" borderId="75" xfId="0" applyNumberFormat="1" applyFont="1" applyBorder="1" applyProtection="1"/>
    <xf numFmtId="4" fontId="61" fillId="3" borderId="23" xfId="0" applyNumberFormat="1" applyFont="1" applyFill="1" applyBorder="1" applyProtection="1">
      <protection locked="0"/>
    </xf>
    <xf numFmtId="4" fontId="61" fillId="3" borderId="23" xfId="0" applyNumberFormat="1" applyFont="1" applyFill="1" applyBorder="1" applyProtection="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47" fillId="0" borderId="3" xfId="0" applyFont="1" applyBorder="1" applyAlignment="1">
      <alignment horizontal="left" vertical="top" wrapText="1"/>
    </xf>
    <xf numFmtId="0" fontId="0" fillId="0" borderId="7" xfId="0" applyFont="1" applyBorder="1"/>
    <xf numFmtId="4" fontId="39" fillId="0" borderId="26" xfId="0" applyNumberFormat="1" applyFont="1" applyBorder="1"/>
    <xf numFmtId="4" fontId="0" fillId="0" borderId="7" xfId="0" applyNumberFormat="1" applyFont="1" applyBorder="1"/>
    <xf numFmtId="4" fontId="0" fillId="0" borderId="26" xfId="0" applyNumberFormat="1" applyFont="1" applyBorder="1"/>
    <xf numFmtId="4" fontId="39" fillId="0" borderId="18" xfId="0" applyNumberFormat="1" applyFont="1" applyBorder="1"/>
    <xf numFmtId="4" fontId="39" fillId="0" borderId="83" xfId="0" applyNumberFormat="1" applyFont="1" applyBorder="1"/>
    <xf numFmtId="4" fontId="0" fillId="0" borderId="32" xfId="0" applyNumberFormat="1" applyFont="1" applyBorder="1"/>
    <xf numFmtId="0" fontId="0" fillId="0" borderId="84" xfId="0" applyFont="1" applyBorder="1"/>
    <xf numFmtId="4" fontId="0" fillId="0" borderId="79" xfId="0" applyNumberFormat="1" applyFont="1" applyBorder="1"/>
    <xf numFmtId="0" fontId="0" fillId="0" borderId="86" xfId="0" applyFont="1" applyBorder="1"/>
    <xf numFmtId="4" fontId="0" fillId="0" borderId="7" xfId="0" applyNumberFormat="1" applyFont="1" applyBorder="1" applyProtection="1"/>
    <xf numFmtId="0" fontId="0" fillId="0" borderId="79" xfId="0" applyFont="1"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applyProtection="1"/>
    <xf numFmtId="4" fontId="0" fillId="0" borderId="36" xfId="0" applyNumberFormat="1" applyFont="1" applyBorder="1"/>
    <xf numFmtId="4" fontId="0" fillId="0" borderId="24" xfId="0" applyNumberFormat="1" applyFont="1" applyBorder="1"/>
    <xf numFmtId="4" fontId="27" fillId="8" borderId="7" xfId="0" applyNumberFormat="1" applyFont="1" applyFill="1" applyBorder="1" applyProtection="1"/>
    <xf numFmtId="0" fontId="61" fillId="0" borderId="85" xfId="0" applyFont="1" applyBorder="1" applyAlignment="1">
      <alignment wrapText="1"/>
    </xf>
    <xf numFmtId="0" fontId="30" fillId="0" borderId="3" xfId="1" applyFont="1" applyBorder="1" applyAlignment="1" applyProtection="1">
      <alignment horizontal="left" vertical="top"/>
    </xf>
    <xf numFmtId="0" fontId="51" fillId="0" borderId="0" xfId="1" applyFont="1" applyAlignment="1" applyProtection="1">
      <alignment vertical="center" wrapText="1"/>
    </xf>
    <xf numFmtId="0" fontId="51" fillId="0" borderId="3" xfId="1" applyFont="1" applyBorder="1" applyAlignment="1" applyProtection="1">
      <alignment vertical="center" wrapText="1"/>
    </xf>
    <xf numFmtId="4" fontId="53" fillId="0" borderId="3" xfId="1" applyNumberFormat="1" applyFont="1" applyFill="1" applyBorder="1" applyAlignment="1" applyProtection="1">
      <alignment horizontal="center" vertical="center" wrapText="1"/>
    </xf>
    <xf numFmtId="0" fontId="51" fillId="0" borderId="3" xfId="1" applyFont="1" applyBorder="1" applyAlignment="1" applyProtection="1">
      <alignment horizontal="center" vertical="center" wrapText="1"/>
    </xf>
    <xf numFmtId="0" fontId="68" fillId="0" borderId="3" xfId="0" applyFont="1" applyBorder="1" applyAlignment="1">
      <alignment horizontal="left" vertical="center" wrapText="1"/>
    </xf>
    <xf numFmtId="0" fontId="51" fillId="0" borderId="3" xfId="1" applyFont="1" applyBorder="1" applyAlignment="1" applyProtection="1">
      <alignment horizontal="left" vertical="center" wrapText="1"/>
    </xf>
    <xf numFmtId="0" fontId="69" fillId="0" borderId="3" xfId="0" applyFont="1" applyBorder="1" applyAlignment="1">
      <alignment horizontal="left" vertical="center" wrapText="1"/>
    </xf>
    <xf numFmtId="0" fontId="54" fillId="0" borderId="3" xfId="1" applyFont="1" applyBorder="1" applyAlignment="1" applyProtection="1">
      <alignment horizontal="center" vertical="center" wrapText="1"/>
    </xf>
    <xf numFmtId="0" fontId="68" fillId="0" borderId="3" xfId="0" applyFont="1" applyBorder="1" applyAlignment="1">
      <alignment vertical="center" wrapText="1"/>
    </xf>
    <xf numFmtId="0" fontId="68" fillId="0" borderId="3" xfId="0" applyFont="1" applyBorder="1" applyAlignment="1">
      <alignment vertical="center"/>
    </xf>
    <xf numFmtId="0" fontId="51" fillId="3" borderId="3" xfId="1" applyFont="1" applyFill="1" applyBorder="1" applyAlignment="1" applyProtection="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0" fontId="52" fillId="0" borderId="0" xfId="1" applyFont="1" applyBorder="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pplyProtection="1">
      <alignment vertical="center" wrapText="1"/>
    </xf>
    <xf numFmtId="0" fontId="52" fillId="0" borderId="3" xfId="0" applyFont="1" applyBorder="1" applyAlignment="1">
      <alignment vertical="top" wrapText="1"/>
    </xf>
    <xf numFmtId="4" fontId="70" fillId="0" borderId="3" xfId="1" applyNumberFormat="1" applyFont="1" applyFill="1" applyBorder="1" applyAlignment="1" applyProtection="1">
      <alignment vertical="center" wrapText="1"/>
    </xf>
    <xf numFmtId="0" fontId="70" fillId="0" borderId="3" xfId="0" applyFont="1" applyBorder="1" applyAlignment="1">
      <alignment vertical="center" wrapText="1"/>
    </xf>
    <xf numFmtId="0" fontId="70"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Border="1" applyAlignment="1">
      <alignment vertical="center"/>
    </xf>
    <xf numFmtId="4" fontId="39" fillId="0" borderId="0" xfId="0" applyNumberFormat="1" applyFont="1" applyBorder="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applyProtection="1"/>
    <xf numFmtId="4" fontId="36" fillId="8" borderId="3" xfId="0" applyNumberFormat="1" applyFont="1" applyFill="1" applyBorder="1" applyProtection="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pplyProtection="1">
      <alignment horizontal="left" vertical="top"/>
    </xf>
    <xf numFmtId="0" fontId="71" fillId="0" borderId="0" xfId="0" applyFont="1"/>
    <xf numFmtId="0" fontId="71" fillId="0" borderId="25" xfId="0" quotePrefix="1" applyFont="1" applyBorder="1" applyAlignment="1">
      <alignment horizontal="center" vertical="center"/>
    </xf>
    <xf numFmtId="0" fontId="61" fillId="0" borderId="89" xfId="0" quotePrefix="1" applyFont="1" applyBorder="1" applyAlignment="1">
      <alignment horizontal="center" vertical="center"/>
    </xf>
    <xf numFmtId="0" fontId="72" fillId="0" borderId="35" xfId="0" applyFont="1" applyBorder="1" applyAlignment="1">
      <alignment wrapText="1"/>
    </xf>
    <xf numFmtId="4" fontId="39" fillId="0" borderId="67" xfId="0" applyNumberFormat="1" applyFont="1" applyBorder="1"/>
    <xf numFmtId="4" fontId="27" fillId="0" borderId="23" xfId="0" applyNumberFormat="1" applyFont="1" applyBorder="1"/>
    <xf numFmtId="4" fontId="0" fillId="0" borderId="74" xfId="0" applyNumberFormat="1" applyFont="1" applyBorder="1"/>
    <xf numFmtId="4" fontId="0" fillId="0" borderId="75" xfId="0" applyNumberFormat="1" applyFont="1" applyBorder="1"/>
    <xf numFmtId="4" fontId="0" fillId="0" borderId="23" xfId="0" applyNumberFormat="1" applyFont="1" applyBorder="1" applyProtection="1"/>
    <xf numFmtId="4" fontId="34" fillId="0" borderId="90" xfId="0" applyNumberFormat="1" applyFont="1" applyBorder="1"/>
    <xf numFmtId="4" fontId="27" fillId="8" borderId="8" xfId="0" applyNumberFormat="1" applyFont="1" applyFill="1" applyBorder="1" applyProtection="1"/>
    <xf numFmtId="0" fontId="73" fillId="0" borderId="7" xfId="0" applyFont="1" applyBorder="1" applyAlignment="1">
      <alignment wrapText="1"/>
    </xf>
    <xf numFmtId="0" fontId="73"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4" fillId="0" borderId="3" xfId="0" applyFont="1" applyBorder="1" applyAlignment="1">
      <alignment wrapText="1"/>
    </xf>
    <xf numFmtId="4" fontId="76" fillId="3" borderId="3" xfId="6" applyNumberFormat="1" applyFont="1" applyFill="1" applyBorder="1"/>
    <xf numFmtId="4" fontId="74" fillId="0" borderId="3" xfId="0" applyNumberFormat="1" applyFont="1" applyBorder="1"/>
    <xf numFmtId="0" fontId="74" fillId="0" borderId="0" xfId="0" applyFont="1"/>
    <xf numFmtId="4" fontId="74" fillId="10" borderId="3" xfId="0" applyNumberFormat="1" applyFont="1" applyFill="1" applyBorder="1" applyProtection="1">
      <protection locked="0"/>
    </xf>
    <xf numFmtId="4" fontId="74" fillId="0" borderId="3" xfId="0" applyNumberFormat="1" applyFont="1" applyBorder="1" applyProtection="1"/>
    <xf numFmtId="0" fontId="27" fillId="0" borderId="0" xfId="0" quotePrefix="1" applyFont="1" applyBorder="1" applyAlignment="1">
      <alignment horizontal="center" vertical="center"/>
    </xf>
    <xf numFmtId="0" fontId="39" fillId="16" borderId="91" xfId="0" applyFont="1" applyFill="1" applyBorder="1" applyAlignment="1">
      <alignment vertical="center"/>
    </xf>
    <xf numFmtId="0" fontId="74" fillId="16" borderId="3" xfId="0" applyFont="1" applyFill="1" applyBorder="1" applyAlignment="1">
      <alignment wrapText="1"/>
    </xf>
    <xf numFmtId="4" fontId="78" fillId="16" borderId="0" xfId="0" applyNumberFormat="1" applyFont="1" applyFill="1" applyBorder="1"/>
    <xf numFmtId="0" fontId="75" fillId="16" borderId="0" xfId="0" applyFont="1" applyFill="1"/>
    <xf numFmtId="4" fontId="79" fillId="16" borderId="3" xfId="1" applyNumberFormat="1" applyFont="1" applyFill="1" applyBorder="1" applyAlignment="1" applyProtection="1">
      <alignment horizontal="right" vertical="top"/>
    </xf>
    <xf numFmtId="0" fontId="77" fillId="16" borderId="3" xfId="1" applyFont="1" applyFill="1" applyBorder="1" applyAlignment="1" applyProtection="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Fill="1" applyBorder="1" applyAlignment="1" applyProtection="1">
      <alignment horizontal="center" vertical="top"/>
    </xf>
    <xf numFmtId="3" fontId="63" fillId="0" borderId="3" xfId="0" applyNumberFormat="1" applyFont="1" applyFill="1" applyBorder="1" applyAlignment="1" applyProtection="1">
      <alignment horizontal="left" vertical="top"/>
    </xf>
    <xf numFmtId="3" fontId="40" fillId="0" borderId="3" xfId="0" applyNumberFormat="1" applyFont="1" applyFill="1" applyBorder="1" applyAlignment="1" applyProtection="1">
      <alignment horizontal="left" vertical="top" wrapText="1"/>
    </xf>
    <xf numFmtId="0" fontId="0" fillId="0" borderId="3" xfId="0" applyFont="1" applyBorder="1" applyAlignment="1">
      <alignment horizontal="justify" vertical="center"/>
    </xf>
    <xf numFmtId="0" fontId="75" fillId="0" borderId="3" xfId="0" applyFont="1" applyBorder="1" applyAlignment="1">
      <alignment horizontal="justify" vertical="center"/>
    </xf>
    <xf numFmtId="0" fontId="29" fillId="3" borderId="3" xfId="0" applyFont="1" applyFill="1" applyBorder="1" applyAlignment="1" applyProtection="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pplyProtection="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Fill="1" applyBorder="1" applyAlignment="1">
      <alignment vertical="center"/>
    </xf>
    <xf numFmtId="0" fontId="39" fillId="0" borderId="64" xfId="0" applyFont="1" applyFill="1" applyBorder="1" applyAlignment="1">
      <alignment vertical="center"/>
    </xf>
    <xf numFmtId="0" fontId="39" fillId="0" borderId="65" xfId="0" applyFont="1" applyFill="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7" fillId="0" borderId="0" xfId="0" applyFont="1" applyAlignment="1">
      <alignment horizontal="center"/>
    </xf>
    <xf numFmtId="0" fontId="0" fillId="0" borderId="0" xfId="0" applyFont="1" applyAlignment="1">
      <alignment horizontal="center"/>
    </xf>
    <xf numFmtId="0" fontId="0" fillId="0" borderId="1" xfId="0" applyFont="1"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0"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68" xfId="0" applyFont="1" applyBorder="1" applyAlignment="1">
      <alignment vertical="center" wrapText="1"/>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Fill="1" applyAlignment="1" applyProtection="1">
      <alignment horizontal="left" vertical="top"/>
    </xf>
    <xf numFmtId="4" fontId="28" fillId="0" borderId="3" xfId="1" applyNumberFormat="1" applyFont="1" applyFill="1" applyBorder="1" applyAlignment="1" applyProtection="1">
      <alignment horizontal="center" vertical="center" wrapText="1"/>
    </xf>
    <xf numFmtId="0" fontId="28" fillId="0" borderId="3" xfId="1" applyFont="1" applyFill="1" applyBorder="1" applyAlignment="1" applyProtection="1">
      <alignment horizontal="left" vertical="top"/>
    </xf>
    <xf numFmtId="0" fontId="21" fillId="0" borderId="3" xfId="1" applyFont="1" applyFill="1" applyBorder="1" applyAlignment="1" applyProtection="1">
      <alignment horizontal="left" vertical="top"/>
    </xf>
    <xf numFmtId="0" fontId="28" fillId="3" borderId="3" xfId="1" applyFont="1" applyFill="1" applyBorder="1" applyAlignment="1" applyProtection="1">
      <alignment horizontal="left" vertical="top"/>
    </xf>
    <xf numFmtId="0" fontId="21" fillId="3" borderId="3" xfId="1" applyFont="1" applyFill="1" applyBorder="1" applyAlignment="1" applyProtection="1">
      <alignment horizontal="left" vertical="top"/>
    </xf>
    <xf numFmtId="4" fontId="28" fillId="0" borderId="8" xfId="1" applyNumberFormat="1" applyFont="1" applyFill="1" applyBorder="1" applyAlignment="1" applyProtection="1">
      <alignment horizontal="center" vertical="center" wrapText="1"/>
    </xf>
    <xf numFmtId="4" fontId="28" fillId="0" borderId="7" xfId="1" applyNumberFormat="1" applyFont="1" applyFill="1" applyBorder="1" applyAlignment="1" applyProtection="1">
      <alignment horizontal="center" vertical="center" wrapText="1"/>
    </xf>
    <xf numFmtId="0" fontId="28" fillId="0" borderId="8" xfId="1" applyFont="1" applyFill="1" applyBorder="1" applyAlignment="1" applyProtection="1">
      <alignment horizontal="center" vertical="center" wrapText="1"/>
    </xf>
    <xf numFmtId="0" fontId="28" fillId="0" borderId="7" xfId="1" applyFont="1" applyFill="1" applyBorder="1" applyAlignment="1" applyProtection="1">
      <alignment horizontal="center" vertical="center" wrapText="1"/>
    </xf>
    <xf numFmtId="49" fontId="28" fillId="0" borderId="8" xfId="1" applyNumberFormat="1" applyFont="1" applyFill="1" applyBorder="1" applyAlignment="1" applyProtection="1">
      <alignment vertical="center"/>
    </xf>
    <xf numFmtId="49" fontId="28" fillId="0" borderId="7" xfId="1" applyNumberFormat="1" applyFont="1" applyFill="1" applyBorder="1" applyAlignment="1" applyProtection="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pplyProtection="1">
      <alignment horizontal="left" vertical="top" wrapText="1"/>
    </xf>
    <xf numFmtId="0" fontId="12" fillId="0" borderId="3" xfId="0" applyFont="1" applyBorder="1" applyAlignment="1" applyProtection="1">
      <alignment horizontal="left" vertical="top" wrapText="1"/>
    </xf>
    <xf numFmtId="0" fontId="19" fillId="0" borderId="4" xfId="0" applyFont="1" applyBorder="1" applyAlignment="1" applyProtection="1">
      <alignment horizontal="left" vertical="top" wrapText="1"/>
    </xf>
    <xf numFmtId="0" fontId="19" fillId="0" borderId="5" xfId="0" applyFont="1" applyBorder="1" applyAlignment="1" applyProtection="1">
      <alignment horizontal="left" vertical="top" wrapText="1"/>
    </xf>
    <xf numFmtId="0" fontId="14" fillId="0" borderId="0" xfId="0" applyFont="1" applyFill="1" applyBorder="1" applyAlignment="1" applyProtection="1">
      <alignment horizontal="right" vertical="top" wrapText="1"/>
    </xf>
    <xf numFmtId="0" fontId="14" fillId="0" borderId="4" xfId="0" applyFont="1" applyFill="1" applyBorder="1" applyAlignment="1" applyProtection="1">
      <alignment horizontal="right" vertical="top" wrapText="1"/>
    </xf>
    <xf numFmtId="0" fontId="14" fillId="0" borderId="5" xfId="0" applyFont="1" applyFill="1" applyBorder="1" applyAlignment="1" applyProtection="1">
      <alignment horizontal="right" vertical="top" wrapText="1"/>
    </xf>
    <xf numFmtId="0" fontId="13" fillId="0" borderId="4" xfId="0" applyFont="1" applyFill="1" applyBorder="1" applyAlignment="1" applyProtection="1">
      <alignment horizontal="right" vertical="top" wrapText="1"/>
    </xf>
    <xf numFmtId="0" fontId="13" fillId="0" borderId="5" xfId="0" applyFont="1" applyFill="1" applyBorder="1" applyAlignment="1" applyProtection="1">
      <alignment horizontal="right" vertical="top" wrapText="1"/>
    </xf>
    <xf numFmtId="0" fontId="15" fillId="0" borderId="4" xfId="0" applyFont="1" applyFill="1" applyBorder="1" applyAlignment="1" applyProtection="1">
      <alignment horizontal="right" vertical="top" wrapText="1"/>
    </xf>
    <xf numFmtId="0" fontId="15" fillId="0" borderId="5" xfId="0" applyFont="1" applyFill="1" applyBorder="1" applyAlignment="1" applyProtection="1">
      <alignment horizontal="right" vertical="top" wrapText="1"/>
    </xf>
    <xf numFmtId="4" fontId="14" fillId="0" borderId="3" xfId="0" applyNumberFormat="1" applyFont="1" applyFill="1" applyBorder="1" applyAlignment="1" applyProtection="1">
      <alignment horizontal="right" vertical="center" wrapText="1"/>
    </xf>
    <xf numFmtId="4" fontId="14" fillId="0" borderId="3" xfId="0" applyNumberFormat="1" applyFont="1" applyFill="1" applyBorder="1" applyAlignment="1" applyProtection="1">
      <alignment horizontal="center" vertical="center" wrapText="1"/>
    </xf>
    <xf numFmtId="3" fontId="14" fillId="0" borderId="4" xfId="0" applyNumberFormat="1" applyFont="1" applyFill="1" applyBorder="1" applyAlignment="1" applyProtection="1">
      <alignment horizontal="left" vertical="top"/>
    </xf>
    <xf numFmtId="3" fontId="14" fillId="0" borderId="2" xfId="0" applyNumberFormat="1" applyFont="1" applyFill="1" applyBorder="1" applyAlignment="1" applyProtection="1">
      <alignment horizontal="left" vertical="top"/>
    </xf>
    <xf numFmtId="3" fontId="14" fillId="0" borderId="5" xfId="0" applyNumberFormat="1" applyFont="1" applyFill="1" applyBorder="1" applyAlignment="1" applyProtection="1">
      <alignment horizontal="left" vertical="top"/>
    </xf>
    <xf numFmtId="0" fontId="14" fillId="0" borderId="0" xfId="0" applyFont="1" applyFill="1" applyAlignment="1" applyProtection="1">
      <alignment horizontal="left" vertical="top"/>
    </xf>
    <xf numFmtId="4" fontId="14" fillId="0" borderId="8" xfId="0" applyNumberFormat="1" applyFont="1" applyFill="1" applyBorder="1" applyAlignment="1" applyProtection="1">
      <alignment horizontal="center" vertical="center" wrapText="1"/>
    </xf>
    <xf numFmtId="4" fontId="14" fillId="0" borderId="7" xfId="0" applyNumberFormat="1"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4" fontId="14" fillId="0" borderId="6" xfId="0" applyNumberFormat="1" applyFont="1" applyFill="1" applyBorder="1" applyAlignment="1" applyProtection="1">
      <alignment horizontal="center" vertical="center"/>
    </xf>
    <xf numFmtId="4" fontId="14" fillId="0" borderId="0" xfId="0" applyNumberFormat="1" applyFont="1" applyFill="1" applyBorder="1" applyAlignment="1" applyProtection="1">
      <alignment horizontal="center" vertical="center"/>
    </xf>
    <xf numFmtId="4" fontId="14" fillId="0" borderId="4"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3" fontId="14" fillId="0" borderId="4" xfId="0" applyNumberFormat="1" applyFont="1" applyFill="1" applyBorder="1" applyAlignment="1" applyProtection="1">
      <alignment horizontal="left" vertical="top" wrapText="1"/>
    </xf>
    <xf numFmtId="3" fontId="14" fillId="0" borderId="2" xfId="0" applyNumberFormat="1" applyFont="1" applyFill="1" applyBorder="1" applyAlignment="1" applyProtection="1">
      <alignment horizontal="left" vertical="top" wrapText="1"/>
    </xf>
    <xf numFmtId="3" fontId="14" fillId="0" borderId="5" xfId="0" applyNumberFormat="1" applyFont="1" applyFill="1" applyBorder="1" applyAlignment="1" applyProtection="1">
      <alignment horizontal="left" vertical="top" wrapText="1"/>
    </xf>
    <xf numFmtId="0" fontId="29" fillId="3" borderId="0" xfId="0" applyFont="1" applyFill="1" applyBorder="1" applyAlignment="1" applyProtection="1">
      <alignment horizontal="left" vertical="center" wrapText="1"/>
    </xf>
    <xf numFmtId="0" fontId="16" fillId="0" borderId="0" xfId="1" applyFont="1" applyFill="1" applyAlignment="1" applyProtection="1">
      <alignment horizontal="left" vertical="top"/>
    </xf>
    <xf numFmtId="0" fontId="12" fillId="0" borderId="0" xfId="0" applyFont="1" applyFill="1" applyAlignment="1" applyProtection="1">
      <alignment horizontal="left" vertical="top" wrapText="1"/>
    </xf>
    <xf numFmtId="0" fontId="12" fillId="0" borderId="0" xfId="0" applyFont="1" applyFill="1" applyAlignment="1" applyProtection="1">
      <alignment horizontal="left" vertical="top"/>
    </xf>
    <xf numFmtId="4" fontId="18" fillId="0" borderId="8" xfId="0" applyNumberFormat="1" applyFont="1" applyFill="1" applyBorder="1" applyAlignment="1" applyProtection="1">
      <alignment horizontal="left" vertical="center" wrapText="1"/>
    </xf>
    <xf numFmtId="4" fontId="18" fillId="0" borderId="7" xfId="0" applyNumberFormat="1" applyFont="1" applyFill="1" applyBorder="1" applyAlignment="1" applyProtection="1">
      <alignment horizontal="left" vertical="center"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xmlns=""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10" zoomScale="120" zoomScaleNormal="120" workbookViewId="0">
      <selection activeCell="B15" sqref="B15"/>
    </sheetView>
  </sheetViews>
  <sheetFormatPr defaultColWidth="8.85546875" defaultRowHeight="12" x14ac:dyDescent="0.2"/>
  <cols>
    <col min="1" max="1" width="33.28515625" style="168" customWidth="1"/>
    <col min="2" max="2" width="26" style="168" customWidth="1"/>
    <col min="3" max="3" width="14.85546875" style="168" customWidth="1"/>
    <col min="4" max="4" width="13.140625" style="168" customWidth="1"/>
    <col min="5" max="16384" width="8.85546875" style="168"/>
  </cols>
  <sheetData>
    <row r="1" spans="1:8" x14ac:dyDescent="0.2">
      <c r="A1" s="461" t="s">
        <v>185</v>
      </c>
      <c r="B1" s="461"/>
      <c r="C1" s="461"/>
      <c r="D1" s="461"/>
      <c r="E1" s="461"/>
      <c r="F1" s="461"/>
    </row>
    <row r="2" spans="1:8" ht="12.75" thickBot="1" x14ac:dyDescent="0.25"/>
    <row r="3" spans="1:8" x14ac:dyDescent="0.2">
      <c r="A3" s="169" t="s">
        <v>362</v>
      </c>
    </row>
    <row r="4" spans="1:8" ht="28.9" customHeight="1" x14ac:dyDescent="0.2">
      <c r="A4" s="462" t="s">
        <v>413</v>
      </c>
      <c r="B4" s="462"/>
      <c r="C4" s="462"/>
      <c r="D4" s="170"/>
      <c r="E4" s="171"/>
      <c r="F4" s="171"/>
    </row>
    <row r="5" spans="1:8" ht="38.25" customHeight="1" x14ac:dyDescent="0.2">
      <c r="A5" s="463" t="s">
        <v>546</v>
      </c>
      <c r="B5" s="463"/>
      <c r="C5" s="463"/>
      <c r="D5" s="463"/>
      <c r="E5" s="463"/>
      <c r="F5" s="463"/>
      <c r="G5" s="463"/>
    </row>
    <row r="6" spans="1:8" ht="18" customHeight="1" x14ac:dyDescent="0.2">
      <c r="A6" s="463" t="s">
        <v>547</v>
      </c>
      <c r="B6" s="463"/>
      <c r="C6" s="463"/>
      <c r="D6" s="463"/>
      <c r="E6" s="463"/>
      <c r="F6" s="463"/>
      <c r="G6" s="463"/>
    </row>
    <row r="7" spans="1:8" ht="15" customHeight="1" x14ac:dyDescent="0.2">
      <c r="A7" s="463" t="s">
        <v>548</v>
      </c>
      <c r="B7" s="463"/>
      <c r="C7" s="463"/>
      <c r="D7" s="463"/>
      <c r="E7" s="463"/>
      <c r="F7" s="463"/>
      <c r="G7" s="463"/>
    </row>
    <row r="8" spans="1:8" ht="19.149999999999999" customHeight="1" x14ac:dyDescent="0.2">
      <c r="A8" s="252"/>
      <c r="B8" s="172"/>
      <c r="C8" s="172"/>
      <c r="D8" s="173"/>
      <c r="E8" s="173"/>
      <c r="F8" s="173"/>
      <c r="G8" s="174"/>
      <c r="H8" s="174"/>
    </row>
    <row r="9" spans="1:8" ht="24.6" customHeight="1" x14ac:dyDescent="0.2">
      <c r="A9" s="300" t="s">
        <v>182</v>
      </c>
      <c r="B9" s="464" t="s">
        <v>549</v>
      </c>
      <c r="C9" s="464"/>
      <c r="D9" s="464"/>
      <c r="E9" s="464"/>
      <c r="F9" s="464"/>
      <c r="G9" s="464"/>
      <c r="H9" s="170"/>
    </row>
    <row r="10" spans="1:8" x14ac:dyDescent="0.2">
      <c r="A10" s="253"/>
      <c r="B10" s="176"/>
      <c r="C10" s="175"/>
      <c r="D10" s="177"/>
      <c r="E10" s="177"/>
      <c r="F10" s="177"/>
      <c r="G10" s="177"/>
      <c r="H10" s="177"/>
    </row>
    <row r="11" spans="1:8" ht="39" customHeight="1" x14ac:dyDescent="0.2">
      <c r="A11" s="300" t="s">
        <v>183</v>
      </c>
      <c r="B11" s="464"/>
      <c r="C11" s="464"/>
      <c r="D11" s="464"/>
      <c r="E11" s="464"/>
      <c r="F11" s="464"/>
      <c r="G11" s="464"/>
      <c r="H11" s="170"/>
    </row>
    <row r="12" spans="1:8" x14ac:dyDescent="0.2">
      <c r="A12" s="254"/>
      <c r="B12" s="176"/>
      <c r="C12" s="175"/>
      <c r="D12" s="177"/>
      <c r="E12" s="177"/>
      <c r="F12" s="177"/>
      <c r="G12" s="177"/>
      <c r="H12" s="177"/>
    </row>
    <row r="13" spans="1:8" ht="22.9" customHeight="1" x14ac:dyDescent="0.2">
      <c r="A13" s="300" t="s">
        <v>164</v>
      </c>
      <c r="B13" s="302"/>
      <c r="C13" s="175"/>
      <c r="D13" s="177"/>
      <c r="E13" s="177"/>
      <c r="F13" s="177"/>
      <c r="G13" s="177"/>
      <c r="H13" s="177"/>
    </row>
    <row r="14" spans="1:8" x14ac:dyDescent="0.2">
      <c r="A14" s="254"/>
      <c r="B14" s="176"/>
      <c r="C14" s="175"/>
      <c r="D14" s="177"/>
      <c r="E14" s="177"/>
      <c r="F14" s="177"/>
      <c r="G14" s="177"/>
      <c r="H14" s="177"/>
    </row>
    <row r="15" spans="1:8" ht="22.15" customHeight="1" x14ac:dyDescent="0.2">
      <c r="A15" s="300" t="s">
        <v>184</v>
      </c>
      <c r="B15" s="303">
        <v>5</v>
      </c>
      <c r="C15" s="175"/>
      <c r="D15" s="177"/>
      <c r="E15" s="177"/>
      <c r="F15" s="177"/>
      <c r="G15" s="177"/>
      <c r="H15" s="177"/>
    </row>
    <row r="16" spans="1:8" x14ac:dyDescent="0.2">
      <c r="A16" s="255"/>
      <c r="B16" s="178"/>
      <c r="C16" s="178"/>
      <c r="D16" s="179"/>
      <c r="E16" s="179"/>
      <c r="F16" s="179"/>
      <c r="G16" s="179"/>
      <c r="H16" s="174"/>
    </row>
    <row r="17" spans="1:12" ht="33.6" customHeight="1" x14ac:dyDescent="0.2">
      <c r="A17" s="300" t="s">
        <v>397</v>
      </c>
      <c r="B17" s="301">
        <v>2023</v>
      </c>
      <c r="C17" s="465" t="s">
        <v>409</v>
      </c>
      <c r="D17" s="465"/>
      <c r="E17" s="465"/>
      <c r="F17" s="465"/>
      <c r="G17" s="465"/>
      <c r="H17" s="174"/>
    </row>
    <row r="18" spans="1:12" ht="44.45" customHeight="1" x14ac:dyDescent="0.2">
      <c r="A18" s="297" t="s">
        <v>165</v>
      </c>
      <c r="B18" s="298"/>
      <c r="C18" s="465" t="s">
        <v>407</v>
      </c>
      <c r="D18" s="465"/>
      <c r="E18" s="465"/>
      <c r="F18" s="465"/>
      <c r="G18" s="465"/>
      <c r="H18" s="299"/>
      <c r="I18" s="299"/>
      <c r="J18" s="299"/>
      <c r="K18" s="299"/>
      <c r="L18" s="299"/>
    </row>
    <row r="19" spans="1:12" ht="55.15" customHeight="1" x14ac:dyDescent="0.2">
      <c r="A19" s="297" t="s">
        <v>166</v>
      </c>
      <c r="B19" s="302"/>
      <c r="C19" s="465" t="s">
        <v>410</v>
      </c>
      <c r="D19" s="465"/>
      <c r="E19" s="465"/>
      <c r="F19" s="465"/>
      <c r="G19" s="465"/>
      <c r="H19" s="299"/>
      <c r="I19" s="299"/>
      <c r="J19" s="299"/>
      <c r="K19" s="299"/>
      <c r="L19" s="299"/>
    </row>
    <row r="21" spans="1:12" s="180" customFormat="1" x14ac:dyDescent="0.2"/>
    <row r="22" spans="1:12" x14ac:dyDescent="0.2">
      <c r="A22" s="180"/>
    </row>
    <row r="23" spans="1:12" x14ac:dyDescent="0.2">
      <c r="A23" s="180"/>
    </row>
    <row r="24" spans="1:12" x14ac:dyDescent="0.2">
      <c r="A24" s="180"/>
    </row>
    <row r="25" spans="1:12" x14ac:dyDescent="0.2">
      <c r="A25" s="180"/>
    </row>
    <row r="29" spans="1:12" s="208" customFormat="1" ht="26.45" customHeight="1" x14ac:dyDescent="0.2">
      <c r="A29" s="209" t="s">
        <v>356</v>
      </c>
      <c r="B29" s="460" t="s">
        <v>357</v>
      </c>
      <c r="C29" s="460"/>
      <c r="D29" s="460"/>
      <c r="E29" s="460"/>
      <c r="F29" s="460"/>
      <c r="G29" s="460"/>
      <c r="H29" s="460"/>
      <c r="I29" s="460"/>
    </row>
    <row r="30" spans="1:12" s="208" customFormat="1" ht="15" customHeight="1" x14ac:dyDescent="0.2">
      <c r="A30" s="209" t="s">
        <v>350</v>
      </c>
      <c r="B30" s="460" t="s">
        <v>398</v>
      </c>
      <c r="C30" s="460"/>
      <c r="D30" s="460"/>
      <c r="E30" s="460"/>
      <c r="F30" s="460"/>
      <c r="G30" s="460"/>
      <c r="H30" s="460"/>
      <c r="I30" s="460"/>
    </row>
    <row r="31" spans="1:12" s="208" customFormat="1" ht="58.9" customHeight="1" x14ac:dyDescent="0.2">
      <c r="A31" s="209" t="s">
        <v>351</v>
      </c>
      <c r="B31" s="460" t="s">
        <v>406</v>
      </c>
      <c r="C31" s="460"/>
      <c r="D31" s="460"/>
      <c r="E31" s="460"/>
      <c r="F31" s="460"/>
      <c r="G31" s="460"/>
      <c r="H31" s="460"/>
      <c r="I31" s="460"/>
    </row>
    <row r="32" spans="1:12" ht="32.450000000000003" hidden="1" customHeight="1" x14ac:dyDescent="0.2">
      <c r="A32" s="209" t="s">
        <v>352</v>
      </c>
      <c r="B32" s="460" t="s">
        <v>381</v>
      </c>
      <c r="C32" s="460"/>
      <c r="D32" s="460"/>
      <c r="E32" s="460"/>
      <c r="F32" s="460"/>
      <c r="G32" s="460"/>
      <c r="H32" s="460"/>
      <c r="I32" s="460"/>
    </row>
    <row r="33" spans="1:9" ht="48" customHeight="1" x14ac:dyDescent="0.2">
      <c r="A33" s="210" t="s">
        <v>392</v>
      </c>
      <c r="B33" s="460" t="s">
        <v>354</v>
      </c>
      <c r="C33" s="460"/>
      <c r="D33" s="460"/>
      <c r="E33" s="460"/>
      <c r="F33" s="460"/>
      <c r="G33" s="460"/>
      <c r="H33" s="460"/>
      <c r="I33" s="460"/>
    </row>
    <row r="34" spans="1:9" x14ac:dyDescent="0.2">
      <c r="A34" s="210" t="s">
        <v>393</v>
      </c>
      <c r="B34" s="460" t="s">
        <v>355</v>
      </c>
      <c r="C34" s="460"/>
      <c r="D34" s="460"/>
      <c r="E34" s="460"/>
      <c r="F34" s="460"/>
      <c r="G34" s="460"/>
      <c r="H34" s="460"/>
      <c r="I34" s="460"/>
    </row>
    <row r="35" spans="1:9" ht="32.450000000000003" customHeight="1" x14ac:dyDescent="0.2">
      <c r="A35" s="210" t="s">
        <v>394</v>
      </c>
      <c r="B35" s="460" t="s">
        <v>359</v>
      </c>
      <c r="C35" s="460"/>
      <c r="D35" s="460"/>
      <c r="E35" s="460"/>
      <c r="F35" s="460"/>
      <c r="G35" s="460"/>
      <c r="H35" s="460"/>
      <c r="I35" s="460"/>
    </row>
    <row r="36" spans="1:9" ht="21.6" customHeight="1" x14ac:dyDescent="0.2">
      <c r="A36" s="210" t="s">
        <v>395</v>
      </c>
      <c r="B36" s="460" t="s">
        <v>358</v>
      </c>
      <c r="C36" s="460"/>
      <c r="D36" s="460"/>
      <c r="E36" s="460"/>
      <c r="F36" s="460"/>
      <c r="G36" s="460"/>
      <c r="H36" s="460"/>
      <c r="I36" s="460"/>
    </row>
    <row r="37" spans="1:9" ht="21.6" customHeight="1" x14ac:dyDescent="0.2">
      <c r="A37" s="210" t="s">
        <v>382</v>
      </c>
      <c r="B37" s="460" t="s">
        <v>383</v>
      </c>
      <c r="C37" s="460"/>
      <c r="D37" s="460"/>
      <c r="E37" s="460"/>
      <c r="F37" s="460"/>
      <c r="G37" s="460"/>
      <c r="H37" s="460"/>
      <c r="I37" s="460"/>
    </row>
    <row r="38" spans="1:9" ht="28.9" customHeight="1" x14ac:dyDescent="0.2">
      <c r="A38" s="210" t="s">
        <v>360</v>
      </c>
      <c r="B38" s="460" t="s">
        <v>408</v>
      </c>
      <c r="C38" s="460"/>
      <c r="D38" s="460"/>
      <c r="E38" s="460"/>
      <c r="F38" s="460"/>
      <c r="G38" s="460"/>
      <c r="H38" s="460"/>
      <c r="I38" s="460"/>
    </row>
    <row r="39" spans="1:9" x14ac:dyDescent="0.2">
      <c r="A39" s="210" t="s">
        <v>384</v>
      </c>
      <c r="B39" s="460" t="s">
        <v>353</v>
      </c>
      <c r="C39" s="460"/>
      <c r="D39" s="460"/>
      <c r="E39" s="460"/>
      <c r="F39" s="460"/>
      <c r="G39" s="460"/>
      <c r="H39" s="460"/>
      <c r="I39" s="460"/>
    </row>
    <row r="40" spans="1:9" x14ac:dyDescent="0.2">
      <c r="B40" s="221"/>
      <c r="C40" s="221"/>
      <c r="D40" s="221"/>
      <c r="E40" s="221"/>
      <c r="F40" s="221"/>
      <c r="G40" s="221"/>
      <c r="H40" s="221"/>
      <c r="I40" s="221"/>
    </row>
    <row r="41" spans="1:9" x14ac:dyDescent="0.2">
      <c r="B41" s="221"/>
      <c r="C41" s="221"/>
      <c r="D41" s="221"/>
      <c r="E41" s="221"/>
      <c r="F41" s="221"/>
      <c r="G41" s="221"/>
      <c r="H41" s="221"/>
      <c r="I41" s="221"/>
    </row>
    <row r="42" spans="1:9" x14ac:dyDescent="0.2">
      <c r="B42" s="221"/>
      <c r="C42" s="221"/>
      <c r="D42" s="221"/>
      <c r="E42" s="221"/>
      <c r="F42" s="221"/>
      <c r="G42" s="221"/>
      <c r="H42" s="221"/>
      <c r="I42" s="221"/>
    </row>
    <row r="43" spans="1:9" x14ac:dyDescent="0.2">
      <c r="B43" s="221"/>
      <c r="C43" s="221"/>
      <c r="D43" s="221"/>
      <c r="E43" s="221"/>
      <c r="F43" s="221"/>
      <c r="G43" s="221"/>
      <c r="H43" s="221"/>
      <c r="I43" s="221"/>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6"/>
  <sheetViews>
    <sheetView workbookViewId="0">
      <selection activeCell="F26" sqref="F26"/>
    </sheetView>
  </sheetViews>
  <sheetFormatPr defaultColWidth="9.140625" defaultRowHeight="12" x14ac:dyDescent="0.2"/>
  <cols>
    <col min="1" max="1" width="46.7109375" style="168" customWidth="1"/>
    <col min="2" max="2" width="18.5703125" style="191" customWidth="1"/>
    <col min="3" max="3" width="21.28515625" style="191" customWidth="1"/>
    <col min="4" max="4" width="2.85546875" style="240" hidden="1" customWidth="1"/>
    <col min="5" max="5" width="3.5703125" style="240" hidden="1" customWidth="1"/>
    <col min="6" max="6" width="75.42578125" style="168" customWidth="1"/>
    <col min="7" max="16384" width="9.140625" style="168"/>
  </cols>
  <sheetData>
    <row r="1" spans="1:5" x14ac:dyDescent="0.2">
      <c r="A1" s="198" t="s">
        <v>214</v>
      </c>
    </row>
    <row r="2" spans="1:5" x14ac:dyDescent="0.2">
      <c r="A2" s="199"/>
    </row>
    <row r="3" spans="1:5" x14ac:dyDescent="0.2">
      <c r="A3" s="474" t="s">
        <v>385</v>
      </c>
      <c r="B3" s="474"/>
      <c r="C3" s="474"/>
    </row>
    <row r="4" spans="1:5" x14ac:dyDescent="0.2">
      <c r="A4" s="199"/>
    </row>
    <row r="6" spans="1:5" x14ac:dyDescent="0.2">
      <c r="A6" s="475" t="s">
        <v>215</v>
      </c>
      <c r="B6" s="475"/>
      <c r="C6" s="475"/>
    </row>
    <row r="7" spans="1:5" x14ac:dyDescent="0.2">
      <c r="A7" s="168" t="s">
        <v>216</v>
      </c>
    </row>
    <row r="8" spans="1:5" ht="25.15" customHeight="1" x14ac:dyDescent="0.2">
      <c r="A8" s="476" t="s">
        <v>386</v>
      </c>
      <c r="B8" s="476"/>
      <c r="C8" s="476"/>
    </row>
    <row r="9" spans="1:5" ht="25.15" customHeight="1" x14ac:dyDescent="0.2">
      <c r="A9" s="251"/>
      <c r="B9" s="251"/>
      <c r="C9" s="251"/>
    </row>
    <row r="10" spans="1:5" ht="25.15" customHeight="1" x14ac:dyDescent="0.2">
      <c r="A10" s="251"/>
      <c r="B10" s="251"/>
      <c r="C10" s="251"/>
    </row>
    <row r="11" spans="1:5" x14ac:dyDescent="0.2">
      <c r="A11" s="200"/>
      <c r="B11" s="256">
        <f>C11-1</f>
        <v>2021</v>
      </c>
      <c r="C11" s="256">
        <f>'1-Date proiect'!B17-1</f>
        <v>2022</v>
      </c>
    </row>
    <row r="12" spans="1:5" ht="15.75" customHeight="1" x14ac:dyDescent="0.2">
      <c r="A12" s="470" t="s">
        <v>217</v>
      </c>
      <c r="B12" s="471"/>
      <c r="C12" s="472"/>
    </row>
    <row r="13" spans="1:5" s="181" customFormat="1" x14ac:dyDescent="0.2">
      <c r="A13" s="477" t="s">
        <v>218</v>
      </c>
      <c r="B13" s="478"/>
      <c r="C13" s="479"/>
      <c r="D13" s="270"/>
      <c r="E13" s="270"/>
    </row>
    <row r="14" spans="1:5" x14ac:dyDescent="0.2">
      <c r="A14" s="182" t="s">
        <v>219</v>
      </c>
      <c r="B14" s="211"/>
      <c r="C14" s="211"/>
    </row>
    <row r="15" spans="1:5" ht="16.5" customHeight="1" x14ac:dyDescent="0.2">
      <c r="A15" s="182" t="s">
        <v>220</v>
      </c>
      <c r="B15" s="211"/>
      <c r="C15" s="211"/>
    </row>
    <row r="16" spans="1:5" x14ac:dyDescent="0.2">
      <c r="A16" s="182" t="s">
        <v>221</v>
      </c>
      <c r="B16" s="211"/>
      <c r="C16" s="211"/>
    </row>
    <row r="17" spans="1:5" x14ac:dyDescent="0.2">
      <c r="A17" s="182" t="s">
        <v>222</v>
      </c>
      <c r="B17" s="211"/>
      <c r="C17" s="211"/>
    </row>
    <row r="18" spans="1:5" ht="24" x14ac:dyDescent="0.2">
      <c r="A18" s="182" t="s">
        <v>223</v>
      </c>
      <c r="B18" s="211"/>
      <c r="C18" s="211"/>
    </row>
    <row r="19" spans="1:5" x14ac:dyDescent="0.2">
      <c r="A19" s="182" t="s">
        <v>224</v>
      </c>
      <c r="B19" s="211"/>
      <c r="C19" s="211"/>
    </row>
    <row r="20" spans="1:5" ht="24" x14ac:dyDescent="0.2">
      <c r="A20" s="182" t="s">
        <v>225</v>
      </c>
      <c r="B20" s="211"/>
      <c r="C20" s="211"/>
    </row>
    <row r="21" spans="1:5" ht="36" x14ac:dyDescent="0.2">
      <c r="A21" s="182" t="s">
        <v>226</v>
      </c>
      <c r="B21" s="211"/>
      <c r="C21" s="211"/>
    </row>
    <row r="22" spans="1:5" x14ac:dyDescent="0.2">
      <c r="A22" s="183" t="s">
        <v>227</v>
      </c>
      <c r="B22" s="184">
        <f t="shared" ref="B22:C22" si="0">SUM(B14:B18,B20)</f>
        <v>0</v>
      </c>
      <c r="C22" s="184">
        <f t="shared" si="0"/>
        <v>0</v>
      </c>
    </row>
    <row r="23" spans="1:5" s="181" customFormat="1" x14ac:dyDescent="0.2">
      <c r="A23" s="467" t="s">
        <v>228</v>
      </c>
      <c r="B23" s="468"/>
      <c r="C23" s="469"/>
      <c r="D23" s="270"/>
      <c r="E23" s="270"/>
    </row>
    <row r="24" spans="1:5" x14ac:dyDescent="0.2">
      <c r="A24" s="182" t="s">
        <v>229</v>
      </c>
      <c r="B24" s="211"/>
      <c r="C24" s="211"/>
    </row>
    <row r="25" spans="1:5" ht="24" x14ac:dyDescent="0.2">
      <c r="A25" s="182" t="s">
        <v>230</v>
      </c>
      <c r="B25" s="185">
        <f t="shared" ref="B25:C25" si="1">B26+B29+B31+B33</f>
        <v>0</v>
      </c>
      <c r="C25" s="185">
        <f t="shared" si="1"/>
        <v>0</v>
      </c>
    </row>
    <row r="26" spans="1:5" ht="24" x14ac:dyDescent="0.2">
      <c r="A26" s="182" t="s">
        <v>231</v>
      </c>
      <c r="B26" s="211"/>
      <c r="C26" s="211"/>
    </row>
    <row r="27" spans="1:5" x14ac:dyDescent="0.2">
      <c r="A27" s="182" t="s">
        <v>232</v>
      </c>
      <c r="B27" s="211"/>
      <c r="C27" s="211"/>
    </row>
    <row r="28" spans="1:5" x14ac:dyDescent="0.2">
      <c r="A28" s="182" t="s">
        <v>233</v>
      </c>
      <c r="B28" s="211"/>
      <c r="C28" s="211"/>
    </row>
    <row r="29" spans="1:5" s="181" customFormat="1" x14ac:dyDescent="0.2">
      <c r="A29" s="182" t="s">
        <v>234</v>
      </c>
      <c r="B29" s="211"/>
      <c r="C29" s="211"/>
      <c r="D29" s="270"/>
      <c r="E29" s="270"/>
    </row>
    <row r="30" spans="1:5" x14ac:dyDescent="0.2">
      <c r="A30" s="182" t="s">
        <v>235</v>
      </c>
      <c r="B30" s="211"/>
      <c r="C30" s="211"/>
    </row>
    <row r="31" spans="1:5" ht="24" x14ac:dyDescent="0.2">
      <c r="A31" s="182" t="s">
        <v>236</v>
      </c>
      <c r="B31" s="211"/>
      <c r="C31" s="211"/>
    </row>
    <row r="32" spans="1:5" ht="24" x14ac:dyDescent="0.2">
      <c r="A32" s="182" t="s">
        <v>237</v>
      </c>
      <c r="B32" s="211"/>
      <c r="C32" s="211"/>
    </row>
    <row r="33" spans="1:5" x14ac:dyDescent="0.2">
      <c r="A33" s="182" t="s">
        <v>238</v>
      </c>
      <c r="B33" s="211"/>
      <c r="C33" s="211"/>
    </row>
    <row r="34" spans="1:5" x14ac:dyDescent="0.2">
      <c r="A34" s="182" t="s">
        <v>239</v>
      </c>
      <c r="B34" s="211"/>
      <c r="C34" s="211"/>
    </row>
    <row r="35" spans="1:5" x14ac:dyDescent="0.2">
      <c r="A35" s="182" t="s">
        <v>240</v>
      </c>
      <c r="B35" s="185">
        <f t="shared" ref="B35:C35" si="2">B36+B37+B39</f>
        <v>0</v>
      </c>
      <c r="C35" s="185">
        <f t="shared" si="2"/>
        <v>0</v>
      </c>
    </row>
    <row r="36" spans="1:5" x14ac:dyDescent="0.2">
      <c r="A36" s="182" t="s">
        <v>241</v>
      </c>
      <c r="B36" s="211"/>
      <c r="C36" s="211"/>
    </row>
    <row r="37" spans="1:5" ht="24" x14ac:dyDescent="0.2">
      <c r="A37" s="182" t="s">
        <v>242</v>
      </c>
      <c r="B37" s="211"/>
      <c r="C37" s="211"/>
    </row>
    <row r="38" spans="1:5" x14ac:dyDescent="0.2">
      <c r="A38" s="182" t="s">
        <v>243</v>
      </c>
      <c r="B38" s="211"/>
      <c r="C38" s="211"/>
    </row>
    <row r="39" spans="1:5" x14ac:dyDescent="0.2">
      <c r="A39" s="182" t="s">
        <v>244</v>
      </c>
      <c r="B39" s="211"/>
      <c r="C39" s="211"/>
    </row>
    <row r="40" spans="1:5" x14ac:dyDescent="0.2">
      <c r="A40" s="182" t="s">
        <v>245</v>
      </c>
      <c r="B40" s="211"/>
      <c r="C40" s="211"/>
    </row>
    <row r="41" spans="1:5" x14ac:dyDescent="0.2">
      <c r="A41" s="186" t="s">
        <v>243</v>
      </c>
      <c r="B41" s="211"/>
      <c r="C41" s="211"/>
    </row>
    <row r="42" spans="1:5" ht="24" x14ac:dyDescent="0.2">
      <c r="A42" s="182" t="s">
        <v>246</v>
      </c>
      <c r="B42" s="211"/>
      <c r="C42" s="211"/>
    </row>
    <row r="43" spans="1:5" ht="24" x14ac:dyDescent="0.2">
      <c r="A43" s="186" t="s">
        <v>247</v>
      </c>
      <c r="B43" s="211"/>
      <c r="C43" s="211"/>
    </row>
    <row r="44" spans="1:5" x14ac:dyDescent="0.2">
      <c r="A44" s="182" t="s">
        <v>248</v>
      </c>
      <c r="B44" s="211"/>
      <c r="C44" s="211"/>
    </row>
    <row r="45" spans="1:5" s="181" customFormat="1" x14ac:dyDescent="0.2">
      <c r="A45" s="183" t="s">
        <v>249</v>
      </c>
      <c r="B45" s="184">
        <f t="shared" ref="B45:C45" si="3">B24+B25+B34+B35+B42+B44</f>
        <v>0</v>
      </c>
      <c r="C45" s="184">
        <f t="shared" si="3"/>
        <v>0</v>
      </c>
      <c r="D45" s="270"/>
      <c r="E45" s="270"/>
    </row>
    <row r="46" spans="1:5" s="181" customFormat="1" x14ac:dyDescent="0.2">
      <c r="A46" s="183" t="s">
        <v>250</v>
      </c>
      <c r="B46" s="184">
        <f>B22+B45</f>
        <v>0</v>
      </c>
      <c r="C46" s="184">
        <f>C22+C45</f>
        <v>0</v>
      </c>
      <c r="D46" s="270"/>
      <c r="E46" s="270"/>
    </row>
    <row r="47" spans="1:5" s="181" customFormat="1" x14ac:dyDescent="0.2">
      <c r="A47" s="262"/>
      <c r="B47" s="263"/>
      <c r="C47" s="264"/>
      <c r="D47" s="270"/>
      <c r="E47" s="270"/>
    </row>
    <row r="48" spans="1:5" s="181" customFormat="1" x14ac:dyDescent="0.2">
      <c r="A48" s="262"/>
      <c r="B48" s="263"/>
      <c r="C48" s="264"/>
      <c r="D48" s="270"/>
      <c r="E48" s="270"/>
    </row>
    <row r="49" spans="1:5" s="181" customFormat="1" ht="31.5" customHeight="1" x14ac:dyDescent="0.2">
      <c r="A49" s="467" t="s">
        <v>251</v>
      </c>
      <c r="B49" s="468"/>
      <c r="C49" s="469"/>
      <c r="D49" s="270"/>
      <c r="E49" s="270"/>
    </row>
    <row r="50" spans="1:5" ht="24" x14ac:dyDescent="0.2">
      <c r="A50" s="187" t="s">
        <v>344</v>
      </c>
      <c r="B50" s="211"/>
      <c r="C50" s="211"/>
    </row>
    <row r="51" spans="1:5" x14ac:dyDescent="0.2">
      <c r="A51" s="186" t="s">
        <v>252</v>
      </c>
      <c r="B51" s="211"/>
      <c r="C51" s="211"/>
    </row>
    <row r="52" spans="1:5" x14ac:dyDescent="0.2">
      <c r="A52" s="187" t="s">
        <v>253</v>
      </c>
      <c r="B52" s="211"/>
      <c r="C52" s="211"/>
    </row>
    <row r="53" spans="1:5" x14ac:dyDescent="0.2">
      <c r="A53" s="187" t="s">
        <v>254</v>
      </c>
      <c r="B53" s="211"/>
      <c r="C53" s="211"/>
    </row>
    <row r="54" spans="1:5" x14ac:dyDescent="0.2">
      <c r="A54" s="187" t="s">
        <v>255</v>
      </c>
      <c r="B54" s="184">
        <f t="shared" ref="B54:C54" si="4">B50+B52+B53</f>
        <v>0</v>
      </c>
      <c r="C54" s="184">
        <f t="shared" si="4"/>
        <v>0</v>
      </c>
    </row>
    <row r="55" spans="1:5" ht="29.25" customHeight="1" x14ac:dyDescent="0.2">
      <c r="A55" s="470" t="s">
        <v>345</v>
      </c>
      <c r="B55" s="471"/>
      <c r="C55" s="472"/>
    </row>
    <row r="56" spans="1:5" x14ac:dyDescent="0.2">
      <c r="A56" s="187" t="s">
        <v>346</v>
      </c>
      <c r="B56" s="211"/>
      <c r="C56" s="211"/>
    </row>
    <row r="57" spans="1:5" x14ac:dyDescent="0.2">
      <c r="A57" s="186" t="s">
        <v>256</v>
      </c>
      <c r="B57" s="211"/>
      <c r="C57" s="211"/>
    </row>
    <row r="58" spans="1:5" x14ac:dyDescent="0.2">
      <c r="A58" s="186" t="s">
        <v>257</v>
      </c>
      <c r="B58" s="211"/>
      <c r="C58" s="211"/>
    </row>
    <row r="59" spans="1:5" s="181" customFormat="1" x14ac:dyDescent="0.2">
      <c r="A59" s="187" t="s">
        <v>347</v>
      </c>
      <c r="B59" s="211"/>
      <c r="C59" s="211"/>
      <c r="D59" s="270"/>
      <c r="E59" s="270"/>
    </row>
    <row r="60" spans="1:5" s="181" customFormat="1" x14ac:dyDescent="0.2">
      <c r="A60" s="186" t="s">
        <v>258</v>
      </c>
      <c r="B60" s="211"/>
      <c r="C60" s="211"/>
      <c r="D60" s="270"/>
      <c r="E60" s="270"/>
    </row>
    <row r="61" spans="1:5" x14ac:dyDescent="0.2">
      <c r="A61" s="186" t="s">
        <v>259</v>
      </c>
      <c r="B61" s="211"/>
      <c r="C61" s="211"/>
    </row>
    <row r="62" spans="1:5" ht="24" x14ac:dyDescent="0.2">
      <c r="A62" s="186" t="s">
        <v>260</v>
      </c>
      <c r="B62" s="211"/>
      <c r="C62" s="211"/>
    </row>
    <row r="63" spans="1:5" ht="36" x14ac:dyDescent="0.2">
      <c r="A63" s="187" t="s">
        <v>261</v>
      </c>
      <c r="B63" s="211"/>
      <c r="C63" s="211"/>
    </row>
    <row r="64" spans="1:5" x14ac:dyDescent="0.2">
      <c r="A64" s="186" t="s">
        <v>262</v>
      </c>
      <c r="B64" s="211"/>
      <c r="C64" s="211"/>
    </row>
    <row r="65" spans="1:5" ht="24" x14ac:dyDescent="0.2">
      <c r="A65" s="187" t="s">
        <v>263</v>
      </c>
      <c r="B65" s="211"/>
      <c r="C65" s="211"/>
    </row>
    <row r="66" spans="1:5" ht="24" x14ac:dyDescent="0.2">
      <c r="A66" s="187" t="s">
        <v>279</v>
      </c>
      <c r="B66" s="211"/>
      <c r="C66" s="211"/>
    </row>
    <row r="67" spans="1:5" x14ac:dyDescent="0.2">
      <c r="A67" s="187" t="s">
        <v>264</v>
      </c>
      <c r="B67" s="211"/>
      <c r="C67" s="211"/>
    </row>
    <row r="68" spans="1:5" ht="24" x14ac:dyDescent="0.2">
      <c r="A68" s="187" t="s">
        <v>348</v>
      </c>
      <c r="B68" s="211"/>
      <c r="C68" s="211"/>
    </row>
    <row r="69" spans="1:5" ht="14.25" customHeight="1" x14ac:dyDescent="0.2">
      <c r="A69" s="186" t="s">
        <v>265</v>
      </c>
      <c r="B69" s="211"/>
      <c r="C69" s="211"/>
    </row>
    <row r="70" spans="1:5" s="181" customFormat="1" ht="18" customHeight="1" x14ac:dyDescent="0.2">
      <c r="A70" s="187" t="s">
        <v>266</v>
      </c>
      <c r="B70" s="211"/>
      <c r="C70" s="211"/>
      <c r="D70" s="270"/>
      <c r="E70" s="270"/>
    </row>
    <row r="71" spans="1:5" s="181" customFormat="1" x14ac:dyDescent="0.2">
      <c r="A71" s="201" t="s">
        <v>267</v>
      </c>
      <c r="B71" s="211"/>
      <c r="C71" s="211"/>
      <c r="D71" s="270"/>
      <c r="E71" s="270"/>
    </row>
    <row r="72" spans="1:5" s="181" customFormat="1" x14ac:dyDescent="0.2">
      <c r="A72" s="187" t="s">
        <v>268</v>
      </c>
      <c r="B72" s="184">
        <f t="shared" ref="B72:C72" si="5">B56+B59+B63+B65+B66+B67+B68+B70+B71</f>
        <v>0</v>
      </c>
      <c r="C72" s="184">
        <f t="shared" si="5"/>
        <v>0</v>
      </c>
      <c r="D72" s="270"/>
      <c r="E72" s="270"/>
    </row>
    <row r="73" spans="1:5" s="181" customFormat="1" x14ac:dyDescent="0.2">
      <c r="A73" s="187" t="s">
        <v>269</v>
      </c>
      <c r="B73" s="188">
        <f t="shared" ref="B73:C73" si="6">B54+B72</f>
        <v>0</v>
      </c>
      <c r="C73" s="188">
        <f t="shared" si="6"/>
        <v>0</v>
      </c>
      <c r="D73" s="270"/>
      <c r="E73" s="270"/>
    </row>
    <row r="74" spans="1:5" s="181" customFormat="1" ht="24" x14ac:dyDescent="0.2">
      <c r="A74" s="187" t="s">
        <v>270</v>
      </c>
      <c r="B74" s="184">
        <f t="shared" ref="B74:C74" si="7">B46-B73</f>
        <v>0</v>
      </c>
      <c r="C74" s="184">
        <f t="shared" si="7"/>
        <v>0</v>
      </c>
      <c r="D74" s="270"/>
      <c r="E74" s="270"/>
    </row>
    <row r="75" spans="1:5" ht="15.75" customHeight="1" x14ac:dyDescent="0.2">
      <c r="A75" s="470" t="s">
        <v>271</v>
      </c>
      <c r="B75" s="471"/>
      <c r="C75" s="472"/>
    </row>
    <row r="76" spans="1:5" x14ac:dyDescent="0.2">
      <c r="A76" s="187" t="s">
        <v>349</v>
      </c>
      <c r="B76" s="211"/>
      <c r="C76" s="211"/>
    </row>
    <row r="77" spans="1:5" x14ac:dyDescent="0.2">
      <c r="A77" s="187" t="s">
        <v>272</v>
      </c>
      <c r="B77" s="211"/>
      <c r="C77" s="211"/>
    </row>
    <row r="78" spans="1:5" x14ac:dyDescent="0.2">
      <c r="A78" s="187" t="s">
        <v>273</v>
      </c>
      <c r="B78" s="211"/>
      <c r="C78" s="211"/>
    </row>
    <row r="79" spans="1:5" x14ac:dyDescent="0.2">
      <c r="A79" s="187" t="s">
        <v>274</v>
      </c>
      <c r="B79" s="211"/>
      <c r="C79" s="211"/>
    </row>
    <row r="80" spans="1:5" x14ac:dyDescent="0.2">
      <c r="A80" s="187" t="s">
        <v>275</v>
      </c>
      <c r="B80" s="211"/>
      <c r="C80" s="211"/>
    </row>
    <row r="81" spans="1:5" s="181" customFormat="1" x14ac:dyDescent="0.2">
      <c r="A81" s="187" t="s">
        <v>276</v>
      </c>
      <c r="B81" s="184">
        <f t="shared" ref="B81:C81" si="8">B76+B77-B78+B79-B80</f>
        <v>0</v>
      </c>
      <c r="C81" s="184">
        <f t="shared" si="8"/>
        <v>0</v>
      </c>
      <c r="D81" s="270"/>
      <c r="E81" s="270"/>
    </row>
    <row r="82" spans="1:5" s="181" customFormat="1" ht="12.75" thickBot="1" x14ac:dyDescent="0.25">
      <c r="A82" s="189" t="s">
        <v>277</v>
      </c>
      <c r="B82" s="190">
        <f>B81+B73</f>
        <v>0</v>
      </c>
      <c r="C82" s="190">
        <f>C81+C73</f>
        <v>0</v>
      </c>
      <c r="D82" s="270"/>
      <c r="E82" s="270"/>
    </row>
    <row r="83" spans="1:5" ht="13.5" thickTop="1" thickBot="1" x14ac:dyDescent="0.25">
      <c r="A83" s="202" t="s">
        <v>278</v>
      </c>
      <c r="B83" s="203" t="str">
        <f>IF(B46-B82=0,"da","nu")</f>
        <v>da</v>
      </c>
      <c r="C83" s="203" t="str">
        <f>IF(C46-C82=0,"da","nu")</f>
        <v>da</v>
      </c>
    </row>
    <row r="84" spans="1:5" ht="12.75" thickTop="1" x14ac:dyDescent="0.2">
      <c r="A84" s="257"/>
      <c r="B84" s="258"/>
      <c r="C84" s="258"/>
    </row>
    <row r="85" spans="1:5" x14ac:dyDescent="0.2">
      <c r="A85" s="257"/>
      <c r="B85" s="258"/>
      <c r="C85" s="258"/>
    </row>
    <row r="86" spans="1:5" x14ac:dyDescent="0.2">
      <c r="A86" s="257"/>
      <c r="B86" s="258"/>
      <c r="C86" s="258"/>
    </row>
    <row r="87" spans="1:5" x14ac:dyDescent="0.2">
      <c r="A87" s="257"/>
      <c r="B87" s="258"/>
      <c r="C87" s="258"/>
    </row>
    <row r="88" spans="1:5" x14ac:dyDescent="0.2">
      <c r="A88" s="257"/>
      <c r="B88" s="258"/>
      <c r="C88" s="258"/>
    </row>
    <row r="89" spans="1:5" x14ac:dyDescent="0.2">
      <c r="A89" s="257"/>
      <c r="B89" s="258"/>
      <c r="C89" s="258"/>
    </row>
    <row r="90" spans="1:5" x14ac:dyDescent="0.2">
      <c r="A90" s="257"/>
      <c r="B90" s="258"/>
      <c r="C90" s="258"/>
    </row>
    <row r="91" spans="1:5" x14ac:dyDescent="0.2">
      <c r="A91" s="257"/>
      <c r="B91" s="258"/>
      <c r="C91" s="258"/>
    </row>
    <row r="92" spans="1:5" x14ac:dyDescent="0.2">
      <c r="A92" s="257"/>
      <c r="B92" s="258"/>
      <c r="C92" s="258"/>
    </row>
    <row r="93" spans="1:5" x14ac:dyDescent="0.2">
      <c r="A93" s="257"/>
      <c r="B93" s="258"/>
      <c r="C93" s="258"/>
    </row>
    <row r="94" spans="1:5" x14ac:dyDescent="0.2">
      <c r="A94" s="257"/>
      <c r="B94" s="258"/>
      <c r="C94" s="258"/>
    </row>
    <row r="95" spans="1:5" x14ac:dyDescent="0.2">
      <c r="A95" s="257"/>
      <c r="B95" s="258"/>
      <c r="C95" s="258"/>
    </row>
    <row r="96" spans="1:5" x14ac:dyDescent="0.2">
      <c r="A96" s="257"/>
      <c r="B96" s="258"/>
      <c r="C96" s="258"/>
    </row>
    <row r="97" spans="1:5" x14ac:dyDescent="0.2">
      <c r="A97" s="257"/>
      <c r="B97" s="258"/>
      <c r="C97" s="258"/>
    </row>
    <row r="98" spans="1:5" x14ac:dyDescent="0.2">
      <c r="A98" s="257"/>
      <c r="B98" s="258"/>
      <c r="C98" s="258"/>
    </row>
    <row r="99" spans="1:5" x14ac:dyDescent="0.2">
      <c r="A99" s="257"/>
      <c r="B99" s="258"/>
      <c r="C99" s="258"/>
    </row>
    <row r="100" spans="1:5" x14ac:dyDescent="0.2">
      <c r="A100" s="257"/>
      <c r="B100" s="258"/>
      <c r="C100" s="258"/>
    </row>
    <row r="101" spans="1:5" x14ac:dyDescent="0.2">
      <c r="A101" s="257"/>
      <c r="B101" s="258"/>
      <c r="C101" s="258"/>
    </row>
    <row r="102" spans="1:5" x14ac:dyDescent="0.2">
      <c r="A102" s="473" t="s">
        <v>280</v>
      </c>
      <c r="B102" s="473"/>
      <c r="C102" s="473"/>
    </row>
    <row r="103" spans="1:5" s="181" customFormat="1" x14ac:dyDescent="0.2">
      <c r="A103" s="251"/>
      <c r="B103" s="191"/>
      <c r="C103" s="191"/>
      <c r="D103" s="270"/>
      <c r="E103" s="270"/>
    </row>
    <row r="104" spans="1:5" x14ac:dyDescent="0.2">
      <c r="A104" s="192"/>
      <c r="B104" s="259">
        <f>B11</f>
        <v>2021</v>
      </c>
      <c r="C104" s="259">
        <f>C11</f>
        <v>2022</v>
      </c>
    </row>
    <row r="105" spans="1:5" x14ac:dyDescent="0.2">
      <c r="A105" s="470" t="s">
        <v>281</v>
      </c>
      <c r="B105" s="471"/>
      <c r="C105" s="471"/>
    </row>
    <row r="106" spans="1:5" ht="24" x14ac:dyDescent="0.2">
      <c r="A106" s="186" t="s">
        <v>282</v>
      </c>
      <c r="B106" s="212"/>
      <c r="C106" s="212"/>
    </row>
    <row r="107" spans="1:5" x14ac:dyDescent="0.2">
      <c r="A107" s="186" t="s">
        <v>283</v>
      </c>
      <c r="B107" s="212"/>
      <c r="C107" s="212"/>
    </row>
    <row r="108" spans="1:5" ht="24" x14ac:dyDescent="0.2">
      <c r="A108" s="186" t="s">
        <v>284</v>
      </c>
      <c r="B108" s="212"/>
      <c r="C108" s="212"/>
    </row>
    <row r="109" spans="1:5" x14ac:dyDescent="0.2">
      <c r="A109" s="186" t="s">
        <v>285</v>
      </c>
      <c r="B109" s="212"/>
      <c r="C109" s="212"/>
    </row>
    <row r="110" spans="1:5" x14ac:dyDescent="0.2">
      <c r="A110" s="192" t="s">
        <v>286</v>
      </c>
      <c r="B110" s="184">
        <f>SUM(B106:B109)</f>
        <v>0</v>
      </c>
      <c r="C110" s="184">
        <f>SUM(C106:C109)</f>
        <v>0</v>
      </c>
    </row>
    <row r="111" spans="1:5" x14ac:dyDescent="0.2">
      <c r="A111" s="470" t="s">
        <v>287</v>
      </c>
      <c r="B111" s="471"/>
      <c r="C111" s="471"/>
    </row>
    <row r="112" spans="1:5" x14ac:dyDescent="0.2">
      <c r="A112" s="186" t="s">
        <v>288</v>
      </c>
      <c r="B112" s="212"/>
      <c r="C112" s="212"/>
    </row>
    <row r="113" spans="1:3" x14ac:dyDescent="0.2">
      <c r="A113" s="186" t="s">
        <v>289</v>
      </c>
      <c r="B113" s="212"/>
      <c r="C113" s="212"/>
    </row>
    <row r="114" spans="1:3" ht="24" x14ac:dyDescent="0.2">
      <c r="A114" s="186" t="s">
        <v>290</v>
      </c>
      <c r="B114" s="212"/>
      <c r="C114" s="212"/>
    </row>
    <row r="115" spans="1:3" x14ac:dyDescent="0.2">
      <c r="A115" s="186" t="s">
        <v>291</v>
      </c>
      <c r="B115" s="212"/>
      <c r="C115" s="212"/>
    </row>
    <row r="116" spans="1:3" x14ac:dyDescent="0.2">
      <c r="A116" s="204" t="s">
        <v>292</v>
      </c>
      <c r="B116" s="212"/>
      <c r="C116" s="212"/>
    </row>
    <row r="117" spans="1:3" x14ac:dyDescent="0.2">
      <c r="A117" s="192" t="s">
        <v>293</v>
      </c>
      <c r="B117" s="184">
        <f>SUM(B112:B116)</f>
        <v>0</v>
      </c>
      <c r="C117" s="184">
        <f>SUM(C112:C116)</f>
        <v>0</v>
      </c>
    </row>
    <row r="118" spans="1:3" x14ac:dyDescent="0.2">
      <c r="A118" s="192" t="s">
        <v>294</v>
      </c>
      <c r="B118" s="184">
        <f>B110-B117</f>
        <v>0</v>
      </c>
      <c r="C118" s="184">
        <f>C110-C117</f>
        <v>0</v>
      </c>
    </row>
    <row r="119" spans="1:3" x14ac:dyDescent="0.2">
      <c r="A119" s="193" t="s">
        <v>295</v>
      </c>
      <c r="B119" s="185">
        <f>IF(B118&lt;0,"",B118)</f>
        <v>0</v>
      </c>
      <c r="C119" s="185">
        <f>IF(C118&lt;0,"",C118)</f>
        <v>0</v>
      </c>
    </row>
    <row r="120" spans="1:3" x14ac:dyDescent="0.2">
      <c r="A120" s="193" t="s">
        <v>296</v>
      </c>
      <c r="B120" s="185" t="str">
        <f>IF(B118&lt;0,-B118,"")</f>
        <v/>
      </c>
      <c r="C120" s="185" t="str">
        <f>IF(C118&lt;0,-C118,"")</f>
        <v/>
      </c>
    </row>
    <row r="121" spans="1:3" x14ac:dyDescent="0.2">
      <c r="A121" s="192" t="s">
        <v>297</v>
      </c>
      <c r="B121" s="213"/>
      <c r="C121" s="213"/>
    </row>
    <row r="122" spans="1:3" x14ac:dyDescent="0.2">
      <c r="A122" s="192" t="s">
        <v>298</v>
      </c>
      <c r="B122" s="213"/>
      <c r="C122" s="213"/>
    </row>
    <row r="123" spans="1:3" x14ac:dyDescent="0.2">
      <c r="A123" s="192" t="s">
        <v>299</v>
      </c>
      <c r="B123" s="184">
        <f>B121-B122</f>
        <v>0</v>
      </c>
      <c r="C123" s="184">
        <f>C121-C122</f>
        <v>0</v>
      </c>
    </row>
    <row r="124" spans="1:3" x14ac:dyDescent="0.2">
      <c r="A124" s="193" t="s">
        <v>295</v>
      </c>
      <c r="B124" s="185">
        <f>IF(B123&lt;0,"",B123)</f>
        <v>0</v>
      </c>
      <c r="C124" s="185">
        <f>IF(C123&lt;0,"",C123)</f>
        <v>0</v>
      </c>
    </row>
    <row r="125" spans="1:3" x14ac:dyDescent="0.2">
      <c r="A125" s="193" t="s">
        <v>296</v>
      </c>
      <c r="B125" s="185" t="str">
        <f>IF(B123&lt;0,-B123,"")</f>
        <v/>
      </c>
      <c r="C125" s="185" t="str">
        <f>IF(C123&lt;0,-C123,"")</f>
        <v/>
      </c>
    </row>
    <row r="126" spans="1:3" x14ac:dyDescent="0.2">
      <c r="A126" s="192" t="s">
        <v>300</v>
      </c>
      <c r="B126" s="184">
        <f>B118+B123</f>
        <v>0</v>
      </c>
      <c r="C126" s="184">
        <f>C118+C123</f>
        <v>0</v>
      </c>
    </row>
    <row r="127" spans="1:3" x14ac:dyDescent="0.2">
      <c r="A127" s="193" t="s">
        <v>295</v>
      </c>
      <c r="B127" s="185">
        <f>IF(B126&lt;0,"",B126)</f>
        <v>0</v>
      </c>
      <c r="C127" s="185">
        <f>IF(C126&lt;0,"",C126)</f>
        <v>0</v>
      </c>
    </row>
    <row r="128" spans="1:3" x14ac:dyDescent="0.2">
      <c r="A128" s="193" t="s">
        <v>296</v>
      </c>
      <c r="B128" s="185" t="str">
        <f>IF(B126&lt;0,-B126,"")</f>
        <v/>
      </c>
      <c r="C128" s="185" t="str">
        <f>IF(C126&lt;0,-C126,"")</f>
        <v/>
      </c>
    </row>
    <row r="129" spans="1:5" x14ac:dyDescent="0.2">
      <c r="A129" s="192" t="s">
        <v>301</v>
      </c>
      <c r="B129" s="213"/>
      <c r="C129" s="213"/>
    </row>
    <row r="130" spans="1:5" x14ac:dyDescent="0.2">
      <c r="A130" s="192" t="s">
        <v>302</v>
      </c>
      <c r="B130" s="213"/>
      <c r="C130" s="213"/>
    </row>
    <row r="131" spans="1:5" x14ac:dyDescent="0.2">
      <c r="A131" s="192" t="s">
        <v>303</v>
      </c>
      <c r="B131" s="184">
        <f>B129-B130</f>
        <v>0</v>
      </c>
      <c r="C131" s="184">
        <f>C129-C130</f>
        <v>0</v>
      </c>
    </row>
    <row r="132" spans="1:5" x14ac:dyDescent="0.2">
      <c r="A132" s="193" t="s">
        <v>295</v>
      </c>
      <c r="B132" s="185">
        <f>IF(B131&lt;0,"",B131)</f>
        <v>0</v>
      </c>
      <c r="C132" s="185">
        <f>IF(C131&lt;0,"",C131)</f>
        <v>0</v>
      </c>
    </row>
    <row r="133" spans="1:5" x14ac:dyDescent="0.2">
      <c r="A133" s="193" t="s">
        <v>296</v>
      </c>
      <c r="B133" s="185" t="str">
        <f>IF(B131&lt;0,-B131,"")</f>
        <v/>
      </c>
      <c r="C133" s="185" t="str">
        <f>IF(C131&lt;0,-C131,"")</f>
        <v/>
      </c>
    </row>
    <row r="134" spans="1:5" x14ac:dyDescent="0.2">
      <c r="A134" s="192" t="s">
        <v>304</v>
      </c>
      <c r="B134" s="184">
        <f>B110+B121+B129</f>
        <v>0</v>
      </c>
      <c r="C134" s="184">
        <f>C110+C121+C129</f>
        <v>0</v>
      </c>
      <c r="E134" s="271"/>
    </row>
    <row r="135" spans="1:5" x14ac:dyDescent="0.2">
      <c r="A135" s="192" t="s">
        <v>305</v>
      </c>
      <c r="B135" s="184">
        <f>B117+B122+B130</f>
        <v>0</v>
      </c>
      <c r="C135" s="184">
        <f>C117+C122+C130</f>
        <v>0</v>
      </c>
    </row>
    <row r="136" spans="1:5" x14ac:dyDescent="0.2">
      <c r="A136" s="192" t="s">
        <v>306</v>
      </c>
      <c r="B136" s="184">
        <f>B134-B135</f>
        <v>0</v>
      </c>
      <c r="C136" s="184">
        <f>C134-C135</f>
        <v>0</v>
      </c>
    </row>
    <row r="137" spans="1:5" x14ac:dyDescent="0.2">
      <c r="A137" s="193" t="s">
        <v>295</v>
      </c>
      <c r="B137" s="185">
        <f>IF(B136&lt;0,"",B136)</f>
        <v>0</v>
      </c>
      <c r="C137" s="185">
        <f>IF(C136&lt;0,"",C136)</f>
        <v>0</v>
      </c>
    </row>
    <row r="138" spans="1:5" x14ac:dyDescent="0.2">
      <c r="A138" s="193" t="s">
        <v>296</v>
      </c>
      <c r="B138" s="185" t="str">
        <f>IF(B136&lt;0,-B136,"")</f>
        <v/>
      </c>
      <c r="C138" s="185" t="str">
        <f>IF(C136&lt;0,-C136,"")</f>
        <v/>
      </c>
    </row>
    <row r="139" spans="1:5" s="257" customFormat="1" x14ac:dyDescent="0.2">
      <c r="A139" s="193"/>
      <c r="B139" s="185"/>
      <c r="C139" s="185"/>
      <c r="D139" s="272"/>
      <c r="E139" s="272"/>
    </row>
    <row r="140" spans="1:5" s="257" customFormat="1" x14ac:dyDescent="0.2">
      <c r="A140" s="260"/>
      <c r="B140" s="261"/>
      <c r="C140" s="261"/>
      <c r="D140" s="272"/>
      <c r="E140" s="272"/>
    </row>
    <row r="141" spans="1:5" s="257" customFormat="1" x14ac:dyDescent="0.2">
      <c r="A141" s="260"/>
      <c r="B141" s="261"/>
      <c r="C141" s="261"/>
      <c r="D141" s="272"/>
      <c r="E141" s="272"/>
    </row>
    <row r="142" spans="1:5" s="257" customFormat="1" x14ac:dyDescent="0.2">
      <c r="A142" s="260"/>
      <c r="B142" s="261"/>
      <c r="C142" s="261"/>
      <c r="D142" s="272"/>
      <c r="E142" s="272"/>
    </row>
    <row r="143" spans="1:5" s="257" customFormat="1" x14ac:dyDescent="0.2">
      <c r="A143" s="260"/>
      <c r="B143" s="261"/>
      <c r="C143" s="261"/>
      <c r="D143" s="272"/>
      <c r="E143" s="272"/>
    </row>
    <row r="144" spans="1:5" s="257" customFormat="1" x14ac:dyDescent="0.2">
      <c r="A144" s="260"/>
      <c r="B144" s="261"/>
      <c r="C144" s="261"/>
      <c r="D144" s="272"/>
      <c r="E144" s="272"/>
    </row>
    <row r="145" spans="1:5" s="257" customFormat="1" x14ac:dyDescent="0.2">
      <c r="A145" s="260"/>
      <c r="B145" s="261"/>
      <c r="C145" s="261"/>
      <c r="D145" s="272"/>
      <c r="E145" s="272"/>
    </row>
    <row r="146" spans="1:5" s="257" customFormat="1" x14ac:dyDescent="0.2">
      <c r="A146" s="260"/>
      <c r="B146" s="261"/>
      <c r="C146" s="261"/>
      <c r="D146" s="272"/>
      <c r="E146" s="272"/>
    </row>
    <row r="147" spans="1:5" s="257" customFormat="1" x14ac:dyDescent="0.2">
      <c r="A147" s="260"/>
      <c r="B147" s="261"/>
      <c r="C147" s="261"/>
      <c r="D147" s="272"/>
      <c r="E147" s="272"/>
    </row>
    <row r="148" spans="1:5" s="257" customFormat="1" x14ac:dyDescent="0.2">
      <c r="A148" s="260"/>
      <c r="B148" s="261"/>
      <c r="C148" s="261"/>
      <c r="D148" s="272"/>
      <c r="E148" s="272"/>
    </row>
    <row r="149" spans="1:5" s="257" customFormat="1" x14ac:dyDescent="0.2">
      <c r="A149" s="260"/>
      <c r="B149" s="261"/>
      <c r="C149" s="261"/>
      <c r="D149" s="272"/>
      <c r="E149" s="272"/>
    </row>
    <row r="150" spans="1:5" s="257" customFormat="1" x14ac:dyDescent="0.2">
      <c r="A150" s="260"/>
      <c r="B150" s="261"/>
      <c r="C150" s="261"/>
      <c r="D150" s="272"/>
      <c r="E150" s="272"/>
    </row>
    <row r="151" spans="1:5" s="257" customFormat="1" x14ac:dyDescent="0.2">
      <c r="A151" s="260"/>
      <c r="B151" s="261"/>
      <c r="C151" s="261"/>
      <c r="D151" s="272"/>
      <c r="E151" s="272"/>
    </row>
    <row r="152" spans="1:5" s="257" customFormat="1" x14ac:dyDescent="0.2">
      <c r="A152" s="260"/>
      <c r="B152" s="261"/>
      <c r="C152" s="261"/>
      <c r="D152" s="272"/>
      <c r="E152" s="272"/>
    </row>
    <row r="153" spans="1:5" s="257" customFormat="1" x14ac:dyDescent="0.2">
      <c r="A153" s="260"/>
      <c r="B153" s="261"/>
      <c r="C153" s="261"/>
      <c r="D153" s="272"/>
      <c r="E153" s="272"/>
    </row>
    <row r="154" spans="1:5" s="257" customFormat="1" x14ac:dyDescent="0.2">
      <c r="A154" s="260"/>
      <c r="B154" s="261"/>
      <c r="C154" s="261"/>
      <c r="D154" s="272"/>
      <c r="E154" s="272"/>
    </row>
    <row r="155" spans="1:5" s="257" customFormat="1" x14ac:dyDescent="0.2">
      <c r="A155" s="260"/>
      <c r="B155" s="261"/>
      <c r="C155" s="261"/>
      <c r="D155" s="272"/>
      <c r="E155" s="272"/>
    </row>
    <row r="156" spans="1:5" x14ac:dyDescent="0.2">
      <c r="A156" s="466" t="s">
        <v>396</v>
      </c>
      <c r="B156" s="466"/>
      <c r="C156" s="466"/>
    </row>
    <row r="157" spans="1:5" x14ac:dyDescent="0.2">
      <c r="A157" s="194"/>
      <c r="B157" s="195"/>
      <c r="C157" s="195"/>
    </row>
    <row r="158" spans="1:5" x14ac:dyDescent="0.2">
      <c r="A158" s="192" t="s">
        <v>307</v>
      </c>
      <c r="B158" s="265">
        <f>B104</f>
        <v>2021</v>
      </c>
      <c r="C158" s="265">
        <f>C104</f>
        <v>2022</v>
      </c>
    </row>
    <row r="159" spans="1:5" x14ac:dyDescent="0.2">
      <c r="A159" s="196" t="s">
        <v>308</v>
      </c>
      <c r="B159" s="211"/>
      <c r="C159" s="211"/>
    </row>
    <row r="160" spans="1:5" x14ac:dyDescent="0.2">
      <c r="A160" s="196" t="s">
        <v>309</v>
      </c>
      <c r="B160" s="211"/>
      <c r="C160" s="211"/>
    </row>
    <row r="161" spans="1:3" x14ac:dyDescent="0.2">
      <c r="A161" s="196" t="s">
        <v>310</v>
      </c>
      <c r="B161" s="211"/>
      <c r="C161" s="211"/>
    </row>
    <row r="162" spans="1:3" x14ac:dyDescent="0.2">
      <c r="A162" s="196" t="s">
        <v>311</v>
      </c>
      <c r="B162" s="211"/>
      <c r="C162" s="211"/>
    </row>
    <row r="163" spans="1:3" x14ac:dyDescent="0.2">
      <c r="A163" s="196" t="s">
        <v>312</v>
      </c>
      <c r="B163" s="211"/>
      <c r="C163" s="211"/>
    </row>
    <row r="164" spans="1:3" x14ac:dyDescent="0.2">
      <c r="A164" s="196" t="s">
        <v>313</v>
      </c>
      <c r="B164" s="211"/>
      <c r="C164" s="211"/>
    </row>
    <row r="165" spans="1:3" x14ac:dyDescent="0.2">
      <c r="A165" s="196" t="s">
        <v>314</v>
      </c>
      <c r="B165" s="211"/>
      <c r="C165" s="211"/>
    </row>
    <row r="166" spans="1:3" ht="24" x14ac:dyDescent="0.2">
      <c r="A166" s="196" t="s">
        <v>315</v>
      </c>
      <c r="B166" s="211"/>
      <c r="C166" s="211"/>
    </row>
    <row r="167" spans="1:3" ht="24" x14ac:dyDescent="0.2">
      <c r="A167" s="196" t="s">
        <v>316</v>
      </c>
      <c r="B167" s="211"/>
      <c r="C167" s="211"/>
    </row>
    <row r="168" spans="1:3" x14ac:dyDescent="0.2">
      <c r="A168" s="196" t="s">
        <v>317</v>
      </c>
      <c r="B168" s="211"/>
      <c r="C168" s="211"/>
    </row>
    <row r="169" spans="1:3" x14ac:dyDescent="0.2">
      <c r="A169" s="196" t="s">
        <v>318</v>
      </c>
      <c r="B169" s="211"/>
      <c r="C169" s="211"/>
    </row>
    <row r="170" spans="1:3" x14ac:dyDescent="0.2">
      <c r="A170" s="196" t="s">
        <v>319</v>
      </c>
      <c r="B170" s="211"/>
      <c r="C170" s="211"/>
    </row>
    <row r="171" spans="1:3" hidden="1" x14ac:dyDescent="0.2">
      <c r="A171" s="196" t="s">
        <v>320</v>
      </c>
      <c r="B171" s="211"/>
      <c r="C171" s="211"/>
    </row>
    <row r="172" spans="1:3" hidden="1" x14ac:dyDescent="0.2">
      <c r="A172" s="267" t="s">
        <v>321</v>
      </c>
      <c r="B172" s="211"/>
      <c r="C172" s="211"/>
    </row>
    <row r="173" spans="1:3" hidden="1" x14ac:dyDescent="0.2">
      <c r="A173" s="267" t="s">
        <v>322</v>
      </c>
      <c r="B173" s="211"/>
      <c r="C173" s="211"/>
    </row>
    <row r="174" spans="1:3" x14ac:dyDescent="0.2">
      <c r="A174" s="196" t="s">
        <v>323</v>
      </c>
      <c r="B174" s="211"/>
      <c r="C174" s="211"/>
    </row>
    <row r="175" spans="1:3" ht="28.15" hidden="1" customHeight="1" x14ac:dyDescent="0.2">
      <c r="A175" s="267" t="s">
        <v>324</v>
      </c>
      <c r="B175" s="211"/>
      <c r="C175" s="211"/>
    </row>
    <row r="176" spans="1:3" x14ac:dyDescent="0.2">
      <c r="A176" s="196" t="s">
        <v>325</v>
      </c>
      <c r="B176" s="211"/>
      <c r="C176" s="211"/>
    </row>
    <row r="177" spans="1:5" s="180" customFormat="1" x14ac:dyDescent="0.2">
      <c r="A177" s="196" t="s">
        <v>326</v>
      </c>
      <c r="B177" s="211"/>
      <c r="C177" s="211"/>
      <c r="D177" s="273"/>
      <c r="E177" s="273"/>
    </row>
    <row r="178" spans="1:5" x14ac:dyDescent="0.2">
      <c r="A178" s="196" t="s">
        <v>327</v>
      </c>
      <c r="B178" s="211"/>
      <c r="C178" s="211"/>
    </row>
    <row r="179" spans="1:5" x14ac:dyDescent="0.2">
      <c r="A179" s="196" t="s">
        <v>328</v>
      </c>
      <c r="B179" s="211"/>
      <c r="C179" s="211"/>
    </row>
    <row r="180" spans="1:5" x14ac:dyDescent="0.2">
      <c r="A180" s="196" t="s">
        <v>329</v>
      </c>
      <c r="B180" s="211"/>
      <c r="C180" s="211"/>
    </row>
    <row r="181" spans="1:5" x14ac:dyDescent="0.2">
      <c r="A181" s="196" t="s">
        <v>379</v>
      </c>
      <c r="B181" s="211"/>
      <c r="C181" s="211"/>
    </row>
    <row r="182" spans="1:5" x14ac:dyDescent="0.2">
      <c r="A182" s="196" t="s">
        <v>380</v>
      </c>
      <c r="B182" s="211"/>
      <c r="C182" s="211"/>
    </row>
    <row r="183" spans="1:5" x14ac:dyDescent="0.2">
      <c r="A183" s="196" t="s">
        <v>404</v>
      </c>
      <c r="B183" s="211"/>
      <c r="C183" s="211"/>
    </row>
    <row r="184" spans="1:5" x14ac:dyDescent="0.2">
      <c r="A184" s="196" t="s">
        <v>330</v>
      </c>
      <c r="B184" s="211"/>
      <c r="C184" s="211"/>
    </row>
    <row r="185" spans="1:5" ht="24" x14ac:dyDescent="0.2">
      <c r="A185" s="196" t="s">
        <v>331</v>
      </c>
      <c r="B185" s="211"/>
      <c r="C185" s="211"/>
    </row>
    <row r="186" spans="1:5" x14ac:dyDescent="0.2">
      <c r="A186" s="196" t="s">
        <v>332</v>
      </c>
      <c r="B186" s="211"/>
      <c r="C186" s="211"/>
    </row>
    <row r="187" spans="1:5" hidden="1" x14ac:dyDescent="0.2">
      <c r="A187" s="197" t="s">
        <v>333</v>
      </c>
      <c r="B187" s="211"/>
      <c r="C187" s="211"/>
    </row>
    <row r="188" spans="1:5" hidden="1" x14ac:dyDescent="0.2">
      <c r="A188" s="197" t="s">
        <v>334</v>
      </c>
      <c r="B188" s="211"/>
      <c r="C188" s="211"/>
    </row>
    <row r="189" spans="1:5" hidden="1" x14ac:dyDescent="0.2">
      <c r="A189" s="197" t="s">
        <v>335</v>
      </c>
      <c r="B189" s="211"/>
      <c r="C189" s="211"/>
    </row>
    <row r="190" spans="1:5" hidden="1" x14ac:dyDescent="0.2">
      <c r="A190" s="197" t="s">
        <v>336</v>
      </c>
      <c r="B190" s="211"/>
      <c r="C190" s="211"/>
    </row>
    <row r="191" spans="1:5" hidden="1" x14ac:dyDescent="0.2">
      <c r="A191" s="197" t="s">
        <v>363</v>
      </c>
      <c r="B191" s="211"/>
      <c r="C191" s="211"/>
    </row>
    <row r="192" spans="1:5" x14ac:dyDescent="0.2">
      <c r="A192" s="196" t="s">
        <v>337</v>
      </c>
      <c r="B192" s="211"/>
      <c r="C192" s="211"/>
    </row>
    <row r="193" spans="1:5" x14ac:dyDescent="0.2">
      <c r="A193" s="197" t="s">
        <v>338</v>
      </c>
      <c r="B193" s="211"/>
      <c r="C193" s="211"/>
    </row>
    <row r="194" spans="1:5" x14ac:dyDescent="0.2">
      <c r="A194" s="197" t="s">
        <v>339</v>
      </c>
      <c r="B194" s="211"/>
      <c r="C194" s="211"/>
    </row>
    <row r="195" spans="1:5" x14ac:dyDescent="0.2">
      <c r="A195" s="197" t="s">
        <v>340</v>
      </c>
      <c r="B195" s="211"/>
      <c r="C195" s="211"/>
    </row>
    <row r="196" spans="1:5" x14ac:dyDescent="0.2">
      <c r="A196" s="197" t="s">
        <v>363</v>
      </c>
      <c r="B196" s="211"/>
      <c r="C196" s="211"/>
    </row>
    <row r="197" spans="1:5" x14ac:dyDescent="0.2">
      <c r="A197" s="197" t="s">
        <v>365</v>
      </c>
      <c r="B197" s="211"/>
      <c r="C197" s="211"/>
    </row>
    <row r="198" spans="1:5" x14ac:dyDescent="0.2">
      <c r="A198" s="197" t="s">
        <v>341</v>
      </c>
      <c r="B198" s="211"/>
      <c r="C198" s="211"/>
    </row>
    <row r="199" spans="1:5" x14ac:dyDescent="0.2">
      <c r="A199" s="197" t="s">
        <v>364</v>
      </c>
      <c r="B199" s="211"/>
      <c r="C199" s="211"/>
    </row>
    <row r="200" spans="1:5" x14ac:dyDescent="0.2">
      <c r="A200" s="197" t="s">
        <v>342</v>
      </c>
      <c r="B200" s="211"/>
      <c r="C200" s="211"/>
    </row>
    <row r="201" spans="1:5" x14ac:dyDescent="0.2">
      <c r="A201" s="197" t="s">
        <v>343</v>
      </c>
      <c r="B201" s="211"/>
      <c r="C201" s="211"/>
    </row>
    <row r="202" spans="1:5" x14ac:dyDescent="0.2">
      <c r="A202" s="466" t="s">
        <v>399</v>
      </c>
      <c r="B202" s="466"/>
      <c r="C202" s="466"/>
      <c r="D202" s="274"/>
      <c r="E202" s="274"/>
    </row>
    <row r="203" spans="1:5" ht="24" x14ac:dyDescent="0.2">
      <c r="A203" s="196" t="s">
        <v>400</v>
      </c>
      <c r="B203" s="266" t="e">
        <f>B160/B159</f>
        <v>#DIV/0!</v>
      </c>
      <c r="C203" s="266" t="e">
        <f>C160/C159</f>
        <v>#DIV/0!</v>
      </c>
      <c r="D203" s="275" t="e">
        <f>IF(C203&gt;E203,"NU","DA")</f>
        <v>#DIV/0!</v>
      </c>
      <c r="E203" s="276">
        <v>0.85</v>
      </c>
    </row>
    <row r="204" spans="1:5" ht="24" x14ac:dyDescent="0.2">
      <c r="A204" s="196" t="s">
        <v>401</v>
      </c>
      <c r="B204" s="266" t="e">
        <f>B162/B161</f>
        <v>#DIV/0!</v>
      </c>
      <c r="C204" s="266" t="e">
        <f>C162/C161</f>
        <v>#DIV/0!</v>
      </c>
      <c r="D204" s="277" t="e">
        <f t="shared" ref="D204" si="9">IF(C204&gt;E204,"NU","DA")</f>
        <v>#DIV/0!</v>
      </c>
      <c r="E204" s="278">
        <v>0.8</v>
      </c>
    </row>
    <row r="205" spans="1:5" ht="36" x14ac:dyDescent="0.2">
      <c r="A205" s="196" t="s">
        <v>369</v>
      </c>
      <c r="B205" s="266" t="str">
        <f>IFERROR(B167/B160,"")</f>
        <v/>
      </c>
      <c r="C205" s="266" t="str">
        <f>IFERROR(C167/C160,"")</f>
        <v/>
      </c>
      <c r="D205" s="277" t="str">
        <f>IF(C205&gt;E205,"NU","DA")</f>
        <v>NU</v>
      </c>
      <c r="E205" s="278">
        <v>0.5</v>
      </c>
    </row>
    <row r="206" spans="1:5" ht="24" x14ac:dyDescent="0.2">
      <c r="A206" s="284" t="s">
        <v>370</v>
      </c>
      <c r="B206" s="285" t="str">
        <f>IFERROR(B162/B160,"")</f>
        <v/>
      </c>
      <c r="C206" s="285" t="str">
        <f>IFERROR(C162/C160,"")</f>
        <v/>
      </c>
      <c r="D206" s="277" t="str">
        <f>IF(C206&gt;E206,"NU","DA")</f>
        <v>NU</v>
      </c>
      <c r="E206" s="279">
        <v>0.3</v>
      </c>
    </row>
    <row r="207" spans="1:5" ht="19.149999999999999" hidden="1" customHeight="1" x14ac:dyDescent="0.2">
      <c r="A207" s="196" t="s">
        <v>371</v>
      </c>
      <c r="B207" s="266" t="str">
        <f>IFERROR(B167/B171,"")</f>
        <v/>
      </c>
      <c r="C207" s="266" t="str">
        <f>IFERROR(C167/C171,"")</f>
        <v/>
      </c>
      <c r="E207" s="273"/>
    </row>
    <row r="208" spans="1:5" ht="24" x14ac:dyDescent="0.2">
      <c r="A208" s="196" t="s">
        <v>372</v>
      </c>
      <c r="B208" s="266" t="str">
        <f>IFERROR(B174/B160,"")</f>
        <v/>
      </c>
      <c r="C208" s="266" t="str">
        <f>IFERROR(C174/C160,"")</f>
        <v/>
      </c>
      <c r="D208" s="277" t="str">
        <f>IF(C208&gt;E208,"DA","NU")</f>
        <v>DA</v>
      </c>
      <c r="E208" s="278">
        <v>0.7</v>
      </c>
    </row>
    <row r="209" spans="1:5" ht="22.9" hidden="1" customHeight="1" x14ac:dyDescent="0.2">
      <c r="A209" s="196" t="s">
        <v>373</v>
      </c>
      <c r="B209" s="266" t="str">
        <f>IFERROR(B175/B160,"")</f>
        <v/>
      </c>
      <c r="C209" s="266" t="str">
        <f>IFERROR(C175/C160,"")</f>
        <v/>
      </c>
      <c r="E209" s="273"/>
    </row>
    <row r="210" spans="1:5" ht="22.9" customHeight="1" x14ac:dyDescent="0.2">
      <c r="A210" s="196" t="s">
        <v>403</v>
      </c>
      <c r="B210" s="266" t="e">
        <f>B73/B46</f>
        <v>#DIV/0!</v>
      </c>
      <c r="C210" s="266" t="e">
        <f>C73/C46</f>
        <v>#DIV/0!</v>
      </c>
      <c r="D210" s="277" t="e">
        <f>IF(C210&gt;E210,"DA","NU")</f>
        <v>#DIV/0!</v>
      </c>
      <c r="E210" s="278">
        <v>0.67</v>
      </c>
    </row>
    <row r="211" spans="1:5" ht="36" x14ac:dyDescent="0.2">
      <c r="A211" s="196" t="s">
        <v>374</v>
      </c>
      <c r="B211" s="266" t="str">
        <f>IFERROR(B170/B160,"")</f>
        <v/>
      </c>
      <c r="C211" s="266" t="str">
        <f>IFERROR(C170/C160,"")</f>
        <v/>
      </c>
      <c r="D211" s="275" t="str">
        <f t="shared" ref="D211" si="10">IF(C211&gt;E211,"NU","DA")</f>
        <v>NU</v>
      </c>
      <c r="E211" s="276">
        <v>0.05</v>
      </c>
    </row>
    <row r="212" spans="1:5" ht="24" x14ac:dyDescent="0.2">
      <c r="A212" s="284" t="s">
        <v>375</v>
      </c>
      <c r="B212" s="285" t="str">
        <f>IFERROR(B177/B162,"")</f>
        <v/>
      </c>
      <c r="C212" s="285" t="str">
        <f>IFERROR(C177/C162,"")</f>
        <v/>
      </c>
      <c r="D212" s="280" t="str">
        <f>IF(C212&gt;E212,"NU","DA")</f>
        <v>NU</v>
      </c>
      <c r="E212" s="281">
        <v>0.05</v>
      </c>
    </row>
    <row r="213" spans="1:5" ht="24" x14ac:dyDescent="0.2">
      <c r="A213" s="196" t="s">
        <v>376</v>
      </c>
      <c r="B213" s="266" t="str">
        <f>IFERROR(B177/B176,"")</f>
        <v/>
      </c>
      <c r="C213" s="266" t="str">
        <f>IFERROR(C177/C176,"")</f>
        <v/>
      </c>
      <c r="D213" s="280" t="str">
        <f t="shared" ref="D213:D215" si="11">IF(C213&gt;E213,"NU","DA")</f>
        <v>NU</v>
      </c>
      <c r="E213" s="281">
        <v>0.05</v>
      </c>
    </row>
    <row r="214" spans="1:5" ht="24" x14ac:dyDescent="0.2">
      <c r="A214" s="196" t="s">
        <v>377</v>
      </c>
      <c r="B214" s="266" t="str">
        <f>IFERROR(B179/B176,"")</f>
        <v/>
      </c>
      <c r="C214" s="266" t="str">
        <f>IFERROR(C179/C176,"")</f>
        <v/>
      </c>
      <c r="D214" s="280" t="str">
        <f t="shared" si="11"/>
        <v>NU</v>
      </c>
      <c r="E214" s="281">
        <v>0.05</v>
      </c>
    </row>
    <row r="215" spans="1:5" ht="24" x14ac:dyDescent="0.2">
      <c r="A215" s="196" t="s">
        <v>378</v>
      </c>
      <c r="B215" s="266" t="str">
        <f>IFERROR(B180/B176,"")</f>
        <v/>
      </c>
      <c r="C215" s="266" t="str">
        <f>IFERROR(C180/C176,"")</f>
        <v/>
      </c>
      <c r="D215" s="280" t="str">
        <f t="shared" si="11"/>
        <v>NU</v>
      </c>
      <c r="E215" s="281">
        <v>0.05</v>
      </c>
    </row>
    <row r="216" spans="1:5" ht="24" x14ac:dyDescent="0.2">
      <c r="A216" s="268" t="s">
        <v>402</v>
      </c>
      <c r="B216" s="269" t="e">
        <f>AVERAGE(B206,B212)</f>
        <v>#DIV/0!</v>
      </c>
      <c r="C216" s="269" t="e">
        <f>AVERAGE(C206,C212)</f>
        <v>#DIV/0!</v>
      </c>
      <c r="D216" s="282" t="e">
        <f>IF(C216&gt;E216,"NU","DA")</f>
        <v>#DIV/0!</v>
      </c>
      <c r="E216" s="283">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C83:C101">
    <cfRule type="containsText" dxfId="4" priority="2" operator="containsText" text="nu">
      <formula>NOT(ISERROR(SEARCH("nu",C83)))</formula>
    </cfRule>
  </conditionalFormatting>
  <conditionalFormatting sqref="B83:B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18" customWidth="1"/>
    <col min="3" max="7" width="20" style="118" customWidth="1"/>
    <col min="8" max="9" width="10" style="118" customWidth="1"/>
    <col min="10" max="10" width="20" style="118" customWidth="1"/>
    <col min="11" max="25" width="10" style="118" customWidth="1"/>
    <col min="26" max="27" width="50" style="118" customWidth="1"/>
    <col min="28" max="29" width="10" style="118" customWidth="1"/>
    <col min="30" max="31" width="50" style="118" customWidth="1"/>
    <col min="32" max="16384" width="8.85546875" style="118"/>
  </cols>
  <sheetData>
    <row r="1" spans="1:33" ht="40.5" x14ac:dyDescent="0.25">
      <c r="A1" s="119" t="s">
        <v>126</v>
      </c>
      <c r="B1" s="119" t="s">
        <v>127</v>
      </c>
      <c r="C1" s="119" t="s">
        <v>128</v>
      </c>
      <c r="D1" s="119" t="s">
        <v>112</v>
      </c>
      <c r="E1" s="119" t="s">
        <v>113</v>
      </c>
      <c r="F1" s="119" t="s">
        <v>114</v>
      </c>
      <c r="G1" s="119" t="s">
        <v>115</v>
      </c>
      <c r="H1" s="119" t="s">
        <v>129</v>
      </c>
      <c r="I1" s="119" t="s">
        <v>130</v>
      </c>
      <c r="J1" s="119" t="s">
        <v>131</v>
      </c>
      <c r="K1" s="119" t="s">
        <v>132</v>
      </c>
      <c r="L1" s="119" t="s">
        <v>133</v>
      </c>
      <c r="M1" s="119" t="s">
        <v>75</v>
      </c>
      <c r="N1" s="119" t="s">
        <v>134</v>
      </c>
      <c r="O1" s="119" t="s">
        <v>135</v>
      </c>
      <c r="P1" s="119" t="s">
        <v>136</v>
      </c>
      <c r="Q1" s="119" t="s">
        <v>137</v>
      </c>
      <c r="R1" s="119" t="s">
        <v>138</v>
      </c>
      <c r="S1" s="119" t="s">
        <v>139</v>
      </c>
      <c r="T1" s="119" t="s">
        <v>69</v>
      </c>
      <c r="U1" s="119" t="s">
        <v>140</v>
      </c>
      <c r="V1" s="119" t="s">
        <v>141</v>
      </c>
      <c r="W1" s="119" t="s">
        <v>142</v>
      </c>
      <c r="X1" s="119" t="s">
        <v>143</v>
      </c>
      <c r="Y1" s="119" t="s">
        <v>144</v>
      </c>
      <c r="Z1" s="119" t="s">
        <v>145</v>
      </c>
      <c r="AA1" s="119" t="s">
        <v>146</v>
      </c>
      <c r="AB1" s="119" t="s">
        <v>147</v>
      </c>
      <c r="AC1" s="119" t="s">
        <v>148</v>
      </c>
      <c r="AD1" s="119" t="s">
        <v>149</v>
      </c>
      <c r="AE1" s="119" t="s">
        <v>150</v>
      </c>
      <c r="AF1" s="119" t="s">
        <v>151</v>
      </c>
      <c r="AG1" s="119" t="s">
        <v>152</v>
      </c>
    </row>
    <row r="2" spans="1:33" ht="13.5" x14ac:dyDescent="0.25">
      <c r="A2" s="120"/>
      <c r="B2" s="120"/>
      <c r="C2" s="120"/>
      <c r="D2" s="120"/>
      <c r="E2" s="120"/>
      <c r="F2" s="120"/>
      <c r="G2" s="120"/>
      <c r="H2" s="120"/>
      <c r="I2" s="120"/>
      <c r="J2" s="121"/>
      <c r="K2" s="120"/>
      <c r="L2" s="120"/>
      <c r="M2" s="121"/>
      <c r="N2" s="121"/>
      <c r="O2" s="121"/>
      <c r="P2" s="121"/>
      <c r="Q2" s="121"/>
      <c r="R2" s="121"/>
      <c r="S2" s="121"/>
      <c r="T2" s="121"/>
      <c r="U2" s="121"/>
      <c r="V2" s="121"/>
      <c r="W2" s="121"/>
      <c r="X2" s="121"/>
      <c r="Y2" s="121"/>
      <c r="Z2" s="121"/>
      <c r="AA2" s="121"/>
      <c r="AB2" s="120"/>
      <c r="AC2" s="120"/>
      <c r="AD2" s="120"/>
      <c r="AE2" s="121"/>
      <c r="AF2" s="120"/>
      <c r="AG2" s="120"/>
    </row>
    <row r="3" spans="1:33" ht="13.5" x14ac:dyDescent="0.25">
      <c r="A3" s="120"/>
      <c r="B3" s="120"/>
      <c r="C3" s="120"/>
      <c r="D3" s="120"/>
      <c r="E3" s="120"/>
      <c r="F3" s="120"/>
      <c r="G3" s="120"/>
      <c r="H3" s="120"/>
      <c r="I3" s="120"/>
      <c r="J3" s="121"/>
      <c r="K3" s="120"/>
      <c r="L3" s="120"/>
      <c r="M3" s="121"/>
      <c r="N3" s="121"/>
      <c r="O3" s="121"/>
      <c r="P3" s="121"/>
      <c r="Q3" s="121"/>
      <c r="R3" s="121"/>
      <c r="S3" s="121"/>
      <c r="T3" s="121"/>
      <c r="U3" s="121"/>
      <c r="V3" s="121"/>
      <c r="W3" s="121"/>
      <c r="X3" s="121"/>
      <c r="Y3" s="121"/>
      <c r="Z3" s="121"/>
      <c r="AA3" s="121"/>
      <c r="AB3" s="120"/>
      <c r="AC3" s="120"/>
      <c r="AD3" s="120"/>
      <c r="AE3" s="121"/>
      <c r="AF3" s="120"/>
      <c r="AG3" s="120"/>
    </row>
    <row r="4" spans="1:33" ht="13.5" x14ac:dyDescent="0.25">
      <c r="A4" s="120"/>
      <c r="B4" s="120"/>
      <c r="C4" s="120"/>
      <c r="D4" s="120"/>
      <c r="E4" s="120"/>
      <c r="F4" s="120"/>
      <c r="G4" s="120"/>
      <c r="H4" s="120"/>
      <c r="I4" s="120"/>
      <c r="J4" s="121"/>
      <c r="K4" s="120"/>
      <c r="L4" s="120"/>
      <c r="M4" s="121"/>
      <c r="N4" s="121"/>
      <c r="O4" s="121"/>
      <c r="P4" s="121"/>
      <c r="Q4" s="121"/>
      <c r="R4" s="121"/>
      <c r="S4" s="121"/>
      <c r="T4" s="121"/>
      <c r="U4" s="121"/>
      <c r="V4" s="121"/>
      <c r="W4" s="121"/>
      <c r="X4" s="121"/>
      <c r="Y4" s="121"/>
      <c r="Z4" s="121"/>
      <c r="AA4" s="121"/>
      <c r="AB4" s="120"/>
      <c r="AC4" s="120"/>
      <c r="AD4" s="120"/>
      <c r="AE4" s="121"/>
      <c r="AF4" s="120"/>
      <c r="AG4" s="120"/>
    </row>
    <row r="5" spans="1:33" ht="13.5" x14ac:dyDescent="0.25">
      <c r="A5" s="120"/>
      <c r="B5" s="120"/>
      <c r="C5" s="120"/>
      <c r="D5" s="120"/>
      <c r="E5" s="120"/>
      <c r="F5" s="120"/>
      <c r="G5" s="120"/>
      <c r="H5" s="120"/>
      <c r="I5" s="120"/>
      <c r="J5" s="121"/>
      <c r="K5" s="120"/>
      <c r="L5" s="120"/>
      <c r="M5" s="121"/>
      <c r="N5" s="121"/>
      <c r="O5" s="121"/>
      <c r="P5" s="121"/>
      <c r="Q5" s="121"/>
      <c r="R5" s="121"/>
      <c r="S5" s="121"/>
      <c r="T5" s="121"/>
      <c r="U5" s="121"/>
      <c r="V5" s="121"/>
      <c r="W5" s="121"/>
      <c r="X5" s="121"/>
      <c r="Y5" s="121"/>
      <c r="Z5" s="121"/>
      <c r="AA5" s="121"/>
      <c r="AB5" s="120"/>
      <c r="AC5" s="120"/>
      <c r="AD5" s="120"/>
      <c r="AE5" s="121"/>
      <c r="AF5" s="120"/>
      <c r="AG5" s="120"/>
    </row>
    <row r="6" spans="1:33" ht="13.5" x14ac:dyDescent="0.25">
      <c r="A6" s="120"/>
      <c r="B6" s="120"/>
      <c r="C6" s="120"/>
      <c r="D6" s="120"/>
      <c r="E6" s="120"/>
      <c r="F6" s="120"/>
      <c r="G6" s="120"/>
      <c r="H6" s="120"/>
      <c r="I6" s="120"/>
      <c r="J6" s="121"/>
      <c r="K6" s="120"/>
      <c r="L6" s="120"/>
      <c r="M6" s="121"/>
      <c r="N6" s="121"/>
      <c r="O6" s="121"/>
      <c r="P6" s="121"/>
      <c r="Q6" s="121"/>
      <c r="R6" s="121"/>
      <c r="S6" s="121"/>
      <c r="T6" s="121"/>
      <c r="U6" s="121"/>
      <c r="V6" s="121"/>
      <c r="W6" s="121"/>
      <c r="X6" s="121"/>
      <c r="Y6" s="121"/>
      <c r="Z6" s="121"/>
      <c r="AA6" s="121"/>
      <c r="AB6" s="120"/>
      <c r="AC6" s="120"/>
      <c r="AD6" s="120"/>
      <c r="AE6" s="121"/>
      <c r="AF6" s="120"/>
      <c r="AG6" s="120"/>
    </row>
    <row r="7" spans="1:33" ht="13.5" x14ac:dyDescent="0.25">
      <c r="A7" s="120"/>
      <c r="B7" s="120"/>
      <c r="C7" s="120"/>
      <c r="D7" s="120"/>
      <c r="E7" s="120"/>
      <c r="F7" s="120"/>
      <c r="G7" s="120"/>
      <c r="H7" s="120"/>
      <c r="I7" s="120"/>
      <c r="J7" s="121"/>
      <c r="K7" s="120"/>
      <c r="L7" s="120"/>
      <c r="M7" s="121"/>
      <c r="N7" s="121"/>
      <c r="O7" s="121"/>
      <c r="P7" s="121"/>
      <c r="Q7" s="121"/>
      <c r="R7" s="121"/>
      <c r="S7" s="121"/>
      <c r="T7" s="121"/>
      <c r="U7" s="121"/>
      <c r="V7" s="121"/>
      <c r="W7" s="121"/>
      <c r="X7" s="121"/>
      <c r="Y7" s="121"/>
      <c r="Z7" s="121"/>
      <c r="AA7" s="121"/>
      <c r="AB7" s="120"/>
      <c r="AC7" s="120"/>
      <c r="AD7" s="120"/>
      <c r="AE7" s="121"/>
      <c r="AF7" s="120"/>
      <c r="AG7" s="120"/>
    </row>
    <row r="8" spans="1:33" ht="13.5" x14ac:dyDescent="0.25">
      <c r="A8" s="120"/>
      <c r="B8" s="120"/>
      <c r="C8" s="120"/>
      <c r="D8" s="120"/>
      <c r="E8" s="120"/>
      <c r="F8" s="120"/>
      <c r="G8" s="120"/>
      <c r="H8" s="120"/>
      <c r="I8" s="120"/>
      <c r="J8" s="121"/>
      <c r="K8" s="120"/>
      <c r="L8" s="120"/>
      <c r="M8" s="121"/>
      <c r="N8" s="121"/>
      <c r="O8" s="121"/>
      <c r="P8" s="121"/>
      <c r="Q8" s="121"/>
      <c r="R8" s="121"/>
      <c r="S8" s="121"/>
      <c r="T8" s="121"/>
      <c r="U8" s="121"/>
      <c r="V8" s="121"/>
      <c r="W8" s="121"/>
      <c r="X8" s="121"/>
      <c r="Y8" s="121"/>
      <c r="Z8" s="121"/>
      <c r="AA8" s="121"/>
      <c r="AB8" s="120"/>
      <c r="AC8" s="120"/>
      <c r="AD8" s="120"/>
      <c r="AE8" s="121"/>
      <c r="AF8" s="120"/>
      <c r="AG8" s="120"/>
    </row>
    <row r="9" spans="1:33" ht="13.5" x14ac:dyDescent="0.25">
      <c r="A9" s="120"/>
      <c r="B9" s="120"/>
      <c r="C9" s="120"/>
      <c r="D9" s="120"/>
      <c r="E9" s="120"/>
      <c r="F9" s="120"/>
      <c r="G9" s="120"/>
      <c r="H9" s="120"/>
      <c r="I9" s="120"/>
      <c r="J9" s="121"/>
      <c r="K9" s="120"/>
      <c r="L9" s="120"/>
      <c r="M9" s="121"/>
      <c r="N9" s="121"/>
      <c r="O9" s="121"/>
      <c r="P9" s="121"/>
      <c r="Q9" s="121"/>
      <c r="R9" s="121"/>
      <c r="S9" s="121"/>
      <c r="T9" s="121"/>
      <c r="U9" s="121"/>
      <c r="V9" s="121"/>
      <c r="W9" s="121"/>
      <c r="X9" s="121"/>
      <c r="Y9" s="121"/>
      <c r="Z9" s="121"/>
      <c r="AA9" s="121"/>
      <c r="AB9" s="120"/>
      <c r="AC9" s="120"/>
      <c r="AD9" s="120"/>
      <c r="AE9" s="121"/>
      <c r="AF9" s="120"/>
      <c r="AG9" s="120"/>
    </row>
    <row r="10" spans="1:33" ht="13.5" x14ac:dyDescent="0.25">
      <c r="A10" s="120"/>
      <c r="B10" s="120"/>
      <c r="C10" s="120"/>
      <c r="D10" s="120"/>
      <c r="E10" s="120"/>
      <c r="F10" s="120"/>
      <c r="G10" s="120"/>
      <c r="H10" s="120"/>
      <c r="I10" s="120"/>
      <c r="J10" s="121"/>
      <c r="K10" s="120"/>
      <c r="L10" s="120"/>
      <c r="M10" s="121"/>
      <c r="N10" s="121"/>
      <c r="O10" s="121"/>
      <c r="P10" s="121"/>
      <c r="Q10" s="121"/>
      <c r="R10" s="121"/>
      <c r="S10" s="121"/>
      <c r="T10" s="121"/>
      <c r="U10" s="121"/>
      <c r="V10" s="121"/>
      <c r="W10" s="121"/>
      <c r="X10" s="121"/>
      <c r="Y10" s="121"/>
      <c r="Z10" s="121"/>
      <c r="AA10" s="121"/>
      <c r="AB10" s="120"/>
      <c r="AC10" s="120"/>
      <c r="AD10" s="120"/>
      <c r="AE10" s="121"/>
      <c r="AF10" s="120"/>
      <c r="AG10" s="120"/>
    </row>
    <row r="11" spans="1:33" ht="13.5" x14ac:dyDescent="0.25">
      <c r="A11" s="120"/>
      <c r="B11" s="120"/>
      <c r="C11" s="120"/>
      <c r="D11" s="120"/>
      <c r="E11" s="120"/>
      <c r="F11" s="120"/>
      <c r="G11" s="120"/>
      <c r="H11" s="120"/>
      <c r="I11" s="120"/>
      <c r="J11" s="121"/>
      <c r="K11" s="120"/>
      <c r="L11" s="120"/>
      <c r="M11" s="121"/>
      <c r="N11" s="121"/>
      <c r="O11" s="121"/>
      <c r="P11" s="121"/>
      <c r="Q11" s="121"/>
      <c r="R11" s="121"/>
      <c r="S11" s="121"/>
      <c r="T11" s="121"/>
      <c r="U11" s="121"/>
      <c r="V11" s="121"/>
      <c r="W11" s="121"/>
      <c r="X11" s="121"/>
      <c r="Y11" s="121"/>
      <c r="Z11" s="121"/>
      <c r="AA11" s="121"/>
      <c r="AB11" s="120"/>
      <c r="AC11" s="120"/>
      <c r="AD11" s="120"/>
      <c r="AE11" s="121"/>
      <c r="AF11" s="120"/>
      <c r="AG11" s="120"/>
    </row>
    <row r="12" spans="1:33" ht="13.5" x14ac:dyDescent="0.25">
      <c r="A12" s="120"/>
      <c r="B12" s="120"/>
      <c r="C12" s="120"/>
      <c r="D12" s="120"/>
      <c r="E12" s="120"/>
      <c r="F12" s="120"/>
      <c r="G12" s="120"/>
      <c r="H12" s="120"/>
      <c r="I12" s="120"/>
      <c r="J12" s="121"/>
      <c r="K12" s="120"/>
      <c r="L12" s="120"/>
      <c r="M12" s="121"/>
      <c r="N12" s="121"/>
      <c r="O12" s="121"/>
      <c r="P12" s="121"/>
      <c r="Q12" s="121"/>
      <c r="R12" s="121"/>
      <c r="S12" s="121"/>
      <c r="T12" s="121"/>
      <c r="U12" s="121"/>
      <c r="V12" s="121"/>
      <c r="W12" s="121"/>
      <c r="X12" s="121"/>
      <c r="Y12" s="121"/>
      <c r="Z12" s="121"/>
      <c r="AA12" s="121"/>
      <c r="AB12" s="120"/>
      <c r="AC12" s="120"/>
      <c r="AD12" s="120"/>
      <c r="AE12" s="121"/>
      <c r="AF12" s="120"/>
      <c r="AG12" s="120"/>
    </row>
    <row r="13" spans="1:33" ht="13.5" x14ac:dyDescent="0.25">
      <c r="A13" s="120"/>
      <c r="B13" s="120"/>
      <c r="C13" s="120"/>
      <c r="D13" s="120"/>
      <c r="E13" s="120"/>
      <c r="F13" s="120"/>
      <c r="G13" s="120"/>
      <c r="H13" s="120"/>
      <c r="I13" s="120"/>
      <c r="J13" s="121"/>
      <c r="K13" s="120"/>
      <c r="L13" s="120"/>
      <c r="M13" s="121"/>
      <c r="N13" s="121"/>
      <c r="O13" s="121"/>
      <c r="P13" s="121"/>
      <c r="Q13" s="121"/>
      <c r="R13" s="121"/>
      <c r="S13" s="121"/>
      <c r="T13" s="121"/>
      <c r="U13" s="121"/>
      <c r="V13" s="121"/>
      <c r="W13" s="121"/>
      <c r="X13" s="121"/>
      <c r="Y13" s="121"/>
      <c r="Z13" s="121"/>
      <c r="AA13" s="121"/>
      <c r="AB13" s="120"/>
      <c r="AC13" s="120"/>
      <c r="AD13" s="120"/>
      <c r="AE13" s="121"/>
      <c r="AF13" s="120"/>
      <c r="AG13" s="120"/>
    </row>
    <row r="14" spans="1:33" ht="13.5" x14ac:dyDescent="0.25">
      <c r="A14" s="120"/>
      <c r="B14" s="120"/>
      <c r="C14" s="120"/>
      <c r="D14" s="120"/>
      <c r="E14" s="120"/>
      <c r="F14" s="120"/>
      <c r="G14" s="120"/>
      <c r="H14" s="120"/>
      <c r="I14" s="120"/>
      <c r="J14" s="121"/>
      <c r="K14" s="120"/>
      <c r="L14" s="120"/>
      <c r="M14" s="121"/>
      <c r="N14" s="121"/>
      <c r="O14" s="121"/>
      <c r="P14" s="121"/>
      <c r="Q14" s="121"/>
      <c r="R14" s="121"/>
      <c r="S14" s="121"/>
      <c r="T14" s="121"/>
      <c r="U14" s="121"/>
      <c r="V14" s="121"/>
      <c r="W14" s="121"/>
      <c r="X14" s="121"/>
      <c r="Y14" s="121"/>
      <c r="Z14" s="121"/>
      <c r="AA14" s="121"/>
      <c r="AB14" s="120"/>
      <c r="AC14" s="120"/>
      <c r="AD14" s="120"/>
      <c r="AE14" s="121"/>
      <c r="AF14" s="120"/>
      <c r="AG14" s="120"/>
    </row>
    <row r="15" spans="1:33" ht="13.5" x14ac:dyDescent="0.25">
      <c r="A15" s="120"/>
      <c r="B15" s="120"/>
      <c r="C15" s="120"/>
      <c r="D15" s="120"/>
      <c r="E15" s="120"/>
      <c r="F15" s="120"/>
      <c r="G15" s="120"/>
      <c r="H15" s="120"/>
      <c r="I15" s="120"/>
      <c r="J15" s="121"/>
      <c r="K15" s="120"/>
      <c r="L15" s="120"/>
      <c r="M15" s="121"/>
      <c r="N15" s="121"/>
      <c r="O15" s="121"/>
      <c r="P15" s="121"/>
      <c r="Q15" s="121"/>
      <c r="R15" s="121"/>
      <c r="S15" s="121"/>
      <c r="T15" s="121"/>
      <c r="U15" s="121"/>
      <c r="V15" s="121"/>
      <c r="W15" s="121"/>
      <c r="X15" s="121"/>
      <c r="Y15" s="121"/>
      <c r="Z15" s="121"/>
      <c r="AA15" s="121"/>
      <c r="AB15" s="120"/>
      <c r="AC15" s="120"/>
      <c r="AD15" s="120"/>
      <c r="AE15" s="121"/>
      <c r="AF15" s="120"/>
      <c r="AG15" s="120"/>
    </row>
    <row r="16" spans="1:33" ht="13.5" x14ac:dyDescent="0.25">
      <c r="A16" s="120"/>
      <c r="B16" s="120"/>
      <c r="C16" s="120"/>
      <c r="D16" s="120"/>
      <c r="E16" s="120"/>
      <c r="F16" s="120"/>
      <c r="G16" s="120"/>
      <c r="H16" s="120"/>
      <c r="I16" s="120"/>
      <c r="J16" s="121"/>
      <c r="K16" s="120"/>
      <c r="L16" s="120"/>
      <c r="M16" s="121"/>
      <c r="N16" s="121"/>
      <c r="O16" s="121"/>
      <c r="P16" s="121"/>
      <c r="Q16" s="121"/>
      <c r="R16" s="121"/>
      <c r="S16" s="121"/>
      <c r="T16" s="121"/>
      <c r="U16" s="121"/>
      <c r="V16" s="121"/>
      <c r="W16" s="121"/>
      <c r="X16" s="121"/>
      <c r="Y16" s="121"/>
      <c r="Z16" s="121"/>
      <c r="AA16" s="121"/>
      <c r="AB16" s="120"/>
      <c r="AC16" s="120"/>
      <c r="AD16" s="120"/>
      <c r="AE16" s="121"/>
      <c r="AF16" s="120"/>
      <c r="AG16" s="120"/>
    </row>
    <row r="17" spans="1:33" ht="13.5" x14ac:dyDescent="0.25">
      <c r="A17" s="120"/>
      <c r="B17" s="120"/>
      <c r="C17" s="120"/>
      <c r="D17" s="120"/>
      <c r="E17" s="120"/>
      <c r="F17" s="120"/>
      <c r="G17" s="120"/>
      <c r="H17" s="120"/>
      <c r="I17" s="120"/>
      <c r="J17" s="121"/>
      <c r="K17" s="120"/>
      <c r="L17" s="120"/>
      <c r="M17" s="121"/>
      <c r="N17" s="121"/>
      <c r="O17" s="121"/>
      <c r="P17" s="121"/>
      <c r="Q17" s="121"/>
      <c r="R17" s="121"/>
      <c r="S17" s="121"/>
      <c r="T17" s="121"/>
      <c r="U17" s="121"/>
      <c r="V17" s="121"/>
      <c r="W17" s="121"/>
      <c r="X17" s="121"/>
      <c r="Y17" s="121"/>
      <c r="Z17" s="121"/>
      <c r="AA17" s="121"/>
      <c r="AB17" s="120"/>
      <c r="AC17" s="120"/>
      <c r="AD17" s="120"/>
      <c r="AE17" s="121"/>
      <c r="AF17" s="120"/>
      <c r="AG17" s="120"/>
    </row>
    <row r="18" spans="1:33" ht="13.5" x14ac:dyDescent="0.25">
      <c r="A18" s="120"/>
      <c r="B18" s="120"/>
      <c r="C18" s="120"/>
      <c r="D18" s="120"/>
      <c r="E18" s="120"/>
      <c r="F18" s="120"/>
      <c r="G18" s="120"/>
      <c r="H18" s="120"/>
      <c r="I18" s="120"/>
      <c r="J18" s="121"/>
      <c r="K18" s="120"/>
      <c r="L18" s="120"/>
      <c r="M18" s="121"/>
      <c r="N18" s="121"/>
      <c r="O18" s="121"/>
      <c r="P18" s="121"/>
      <c r="Q18" s="121"/>
      <c r="R18" s="121"/>
      <c r="S18" s="121"/>
      <c r="T18" s="121"/>
      <c r="U18" s="121"/>
      <c r="V18" s="121"/>
      <c r="W18" s="121"/>
      <c r="X18" s="121"/>
      <c r="Y18" s="121"/>
      <c r="Z18" s="121"/>
      <c r="AA18" s="121"/>
      <c r="AB18" s="120"/>
      <c r="AC18" s="120"/>
      <c r="AD18" s="120"/>
      <c r="AE18" s="121"/>
      <c r="AF18" s="120"/>
      <c r="AG18" s="120"/>
    </row>
    <row r="19" spans="1:33" ht="13.5" x14ac:dyDescent="0.25">
      <c r="A19" s="120"/>
      <c r="B19" s="120"/>
      <c r="C19" s="120"/>
      <c r="D19" s="120"/>
      <c r="E19" s="120"/>
      <c r="F19" s="120"/>
      <c r="G19" s="120"/>
      <c r="H19" s="120"/>
      <c r="I19" s="120"/>
      <c r="J19" s="121"/>
      <c r="K19" s="120"/>
      <c r="L19" s="120"/>
      <c r="M19" s="121"/>
      <c r="N19" s="121"/>
      <c r="O19" s="121"/>
      <c r="P19" s="121"/>
      <c r="Q19" s="121"/>
      <c r="R19" s="121"/>
      <c r="S19" s="121"/>
      <c r="T19" s="121"/>
      <c r="U19" s="121"/>
      <c r="V19" s="121"/>
      <c r="W19" s="121"/>
      <c r="X19" s="121"/>
      <c r="Y19" s="121"/>
      <c r="Z19" s="121"/>
      <c r="AA19" s="121"/>
      <c r="AB19" s="120"/>
      <c r="AC19" s="120"/>
      <c r="AD19" s="120"/>
      <c r="AE19" s="121"/>
      <c r="AF19" s="120"/>
      <c r="AG19" s="120"/>
    </row>
    <row r="20" spans="1:33" ht="13.5" x14ac:dyDescent="0.25">
      <c r="A20" s="120"/>
      <c r="B20" s="120"/>
      <c r="C20" s="120"/>
      <c r="D20" s="120"/>
      <c r="E20" s="120"/>
      <c r="F20" s="120"/>
      <c r="G20" s="120"/>
      <c r="H20" s="120"/>
      <c r="I20" s="120"/>
      <c r="J20" s="121"/>
      <c r="K20" s="120"/>
      <c r="L20" s="120"/>
      <c r="M20" s="121"/>
      <c r="N20" s="121"/>
      <c r="O20" s="121"/>
      <c r="P20" s="121"/>
      <c r="Q20" s="121"/>
      <c r="R20" s="121"/>
      <c r="S20" s="121"/>
      <c r="T20" s="121"/>
      <c r="U20" s="121"/>
      <c r="V20" s="121"/>
      <c r="W20" s="121"/>
      <c r="X20" s="121"/>
      <c r="Y20" s="121"/>
      <c r="Z20" s="121"/>
      <c r="AA20" s="121"/>
      <c r="AB20" s="120"/>
      <c r="AC20" s="120"/>
      <c r="AD20" s="120"/>
      <c r="AE20" s="121"/>
      <c r="AF20" s="120"/>
      <c r="AG20" s="120"/>
    </row>
    <row r="21" spans="1:33" ht="13.5" x14ac:dyDescent="0.25">
      <c r="A21" s="120"/>
      <c r="B21" s="120"/>
      <c r="C21" s="120"/>
      <c r="D21" s="120"/>
      <c r="E21" s="120"/>
      <c r="F21" s="120"/>
      <c r="G21" s="120"/>
      <c r="H21" s="120"/>
      <c r="I21" s="120"/>
      <c r="J21" s="121"/>
      <c r="K21" s="120"/>
      <c r="L21" s="120"/>
      <c r="M21" s="121"/>
      <c r="N21" s="121"/>
      <c r="O21" s="121"/>
      <c r="P21" s="121"/>
      <c r="Q21" s="121"/>
      <c r="R21" s="121"/>
      <c r="S21" s="121"/>
      <c r="T21" s="121"/>
      <c r="U21" s="121"/>
      <c r="V21" s="121"/>
      <c r="W21" s="121"/>
      <c r="X21" s="121"/>
      <c r="Y21" s="121"/>
      <c r="Z21" s="121"/>
      <c r="AA21" s="121"/>
      <c r="AB21" s="120"/>
      <c r="AC21" s="120"/>
      <c r="AD21" s="120"/>
      <c r="AE21" s="121"/>
      <c r="AF21" s="120"/>
      <c r="AG21" s="120"/>
    </row>
    <row r="22" spans="1:33" ht="13.5" x14ac:dyDescent="0.25">
      <c r="A22" s="120"/>
      <c r="B22" s="120"/>
      <c r="C22" s="120"/>
      <c r="D22" s="120"/>
      <c r="E22" s="120"/>
      <c r="F22" s="120"/>
      <c r="G22" s="120"/>
      <c r="H22" s="120"/>
      <c r="I22" s="120"/>
      <c r="J22" s="121"/>
      <c r="K22" s="120"/>
      <c r="L22" s="120"/>
      <c r="M22" s="121"/>
      <c r="N22" s="121"/>
      <c r="O22" s="121"/>
      <c r="P22" s="121"/>
      <c r="Q22" s="121"/>
      <c r="R22" s="121"/>
      <c r="S22" s="121"/>
      <c r="T22" s="121"/>
      <c r="U22" s="121"/>
      <c r="V22" s="121"/>
      <c r="W22" s="121"/>
      <c r="X22" s="121"/>
      <c r="Y22" s="121"/>
      <c r="Z22" s="121"/>
      <c r="AA22" s="121"/>
      <c r="AB22" s="120"/>
      <c r="AC22" s="120"/>
      <c r="AD22" s="120"/>
      <c r="AE22" s="121"/>
      <c r="AF22" s="120"/>
      <c r="AG22" s="120"/>
    </row>
    <row r="23" spans="1:33" ht="13.5" x14ac:dyDescent="0.25">
      <c r="A23" s="120"/>
      <c r="B23" s="120"/>
      <c r="C23" s="120"/>
      <c r="D23" s="120"/>
      <c r="E23" s="120"/>
      <c r="F23" s="120"/>
      <c r="G23" s="120"/>
      <c r="H23" s="120"/>
      <c r="I23" s="120"/>
      <c r="J23" s="121"/>
      <c r="K23" s="120"/>
      <c r="L23" s="120"/>
      <c r="M23" s="121"/>
      <c r="N23" s="121"/>
      <c r="O23" s="121"/>
      <c r="P23" s="121"/>
      <c r="Q23" s="121"/>
      <c r="R23" s="121"/>
      <c r="S23" s="121"/>
      <c r="T23" s="121"/>
      <c r="U23" s="121"/>
      <c r="V23" s="121"/>
      <c r="W23" s="121"/>
      <c r="X23" s="121"/>
      <c r="Y23" s="121"/>
      <c r="Z23" s="121"/>
      <c r="AA23" s="121"/>
      <c r="AB23" s="120"/>
      <c r="AC23" s="120"/>
      <c r="AD23" s="120"/>
      <c r="AE23" s="121"/>
      <c r="AF23" s="120"/>
      <c r="AG23" s="1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57" customWidth="1"/>
    <col min="2" max="4" width="18.5703125" style="57"/>
    <col min="5" max="5" width="12.42578125" style="57" customWidth="1"/>
    <col min="6" max="6" width="15.28515625" style="57" customWidth="1"/>
    <col min="7" max="7" width="14" style="57" bestFit="1" customWidth="1"/>
    <col min="8" max="8" width="10.28515625" style="57" bestFit="1" customWidth="1"/>
    <col min="9" max="9" width="7.28515625" style="57" customWidth="1"/>
    <col min="10" max="10" width="9.5703125" style="57" bestFit="1" customWidth="1"/>
    <col min="11" max="11" width="6.85546875" style="57" customWidth="1"/>
    <col min="12" max="12" width="8.7109375" style="57" bestFit="1" customWidth="1"/>
    <col min="13" max="13" width="8.28515625" style="57" customWidth="1"/>
    <col min="14" max="14" width="13.140625" style="57" customWidth="1"/>
    <col min="15" max="15" width="0" style="57" hidden="1" customWidth="1"/>
    <col min="16" max="16384" width="18.5703125" style="57"/>
  </cols>
  <sheetData>
    <row r="1" spans="1:15" x14ac:dyDescent="0.2">
      <c r="M1" s="110" t="s">
        <v>164</v>
      </c>
      <c r="N1" s="114">
        <f>'1-Date proiect'!B13</f>
        <v>0</v>
      </c>
    </row>
    <row r="2" spans="1:15" x14ac:dyDescent="0.2">
      <c r="A2" s="489" t="s">
        <v>111</v>
      </c>
      <c r="B2" s="490"/>
      <c r="C2" s="490"/>
      <c r="D2" s="490"/>
      <c r="E2" s="490"/>
      <c r="F2" s="490"/>
      <c r="G2" s="490"/>
      <c r="H2" s="490"/>
      <c r="I2" s="490"/>
      <c r="J2" s="490"/>
      <c r="K2" s="490"/>
      <c r="L2" s="490"/>
      <c r="M2" s="490"/>
      <c r="N2" s="490"/>
    </row>
    <row r="3" spans="1:15" ht="12" thickBot="1" x14ac:dyDescent="0.25"/>
    <row r="4" spans="1:15" x14ac:dyDescent="0.2">
      <c r="A4" s="491" t="s">
        <v>112</v>
      </c>
      <c r="B4" s="493" t="s">
        <v>113</v>
      </c>
      <c r="C4" s="493" t="s">
        <v>114</v>
      </c>
      <c r="D4" s="493" t="s">
        <v>115</v>
      </c>
      <c r="E4" s="493" t="s">
        <v>116</v>
      </c>
      <c r="F4" s="493" t="s">
        <v>117</v>
      </c>
      <c r="G4" s="493" t="s">
        <v>118</v>
      </c>
      <c r="H4" s="480" t="s">
        <v>119</v>
      </c>
      <c r="I4" s="481"/>
      <c r="J4" s="480" t="s">
        <v>120</v>
      </c>
      <c r="K4" s="481"/>
      <c r="L4" s="480" t="s">
        <v>121</v>
      </c>
      <c r="M4" s="481"/>
      <c r="N4" s="484" t="s">
        <v>122</v>
      </c>
    </row>
    <row r="5" spans="1:15" ht="25.9" customHeight="1" thickBot="1" x14ac:dyDescent="0.25">
      <c r="A5" s="492"/>
      <c r="B5" s="494"/>
      <c r="C5" s="494"/>
      <c r="D5" s="494"/>
      <c r="E5" s="494"/>
      <c r="F5" s="494"/>
      <c r="G5" s="494"/>
      <c r="H5" s="482"/>
      <c r="I5" s="483"/>
      <c r="J5" s="482"/>
      <c r="K5" s="483"/>
      <c r="L5" s="482"/>
      <c r="M5" s="483"/>
      <c r="N5" s="485"/>
    </row>
    <row r="6" spans="1:15" ht="12" thickBot="1" x14ac:dyDescent="0.25">
      <c r="A6" s="58"/>
      <c r="B6" s="59"/>
      <c r="C6" s="59"/>
      <c r="D6" s="59"/>
      <c r="E6" s="60" t="s">
        <v>123</v>
      </c>
      <c r="F6" s="60" t="s">
        <v>123</v>
      </c>
      <c r="G6" s="60" t="s">
        <v>123</v>
      </c>
      <c r="H6" s="60" t="s">
        <v>123</v>
      </c>
      <c r="I6" s="60" t="s">
        <v>124</v>
      </c>
      <c r="J6" s="60" t="s">
        <v>123</v>
      </c>
      <c r="K6" s="60" t="s">
        <v>124</v>
      </c>
      <c r="L6" s="60" t="s">
        <v>123</v>
      </c>
      <c r="M6" s="60" t="s">
        <v>124</v>
      </c>
      <c r="N6" s="61" t="s">
        <v>123</v>
      </c>
    </row>
    <row r="7" spans="1:15" x14ac:dyDescent="0.2">
      <c r="A7" s="62"/>
      <c r="B7" s="63"/>
      <c r="C7" s="63"/>
      <c r="D7" s="63"/>
      <c r="E7" s="64">
        <v>1</v>
      </c>
      <c r="F7" s="64">
        <v>2</v>
      </c>
      <c r="G7" s="64">
        <v>3</v>
      </c>
      <c r="H7" s="64">
        <v>4</v>
      </c>
      <c r="I7" s="64">
        <v>5</v>
      </c>
      <c r="J7" s="64">
        <v>6</v>
      </c>
      <c r="K7" s="64">
        <v>7</v>
      </c>
      <c r="L7" s="64">
        <v>8</v>
      </c>
      <c r="M7" s="64">
        <v>9</v>
      </c>
      <c r="N7" s="65">
        <v>10</v>
      </c>
    </row>
    <row r="8" spans="1:15" ht="48.6" customHeight="1" x14ac:dyDescent="0.2">
      <c r="A8" s="66">
        <f>'3- Export SMIS'!D2</f>
        <v>0</v>
      </c>
      <c r="B8" s="66">
        <f>'3- Export SMIS'!E2</f>
        <v>0</v>
      </c>
      <c r="C8" s="66">
        <f>'3- Export SMIS'!F2</f>
        <v>0</v>
      </c>
      <c r="D8" s="66">
        <f>'3- Export SMIS'!G2</f>
        <v>0</v>
      </c>
      <c r="E8" s="67">
        <f>F8+N8</f>
        <v>0</v>
      </c>
      <c r="F8" s="67">
        <f>'3- Export SMIS'!V2</f>
        <v>0</v>
      </c>
      <c r="G8" s="67">
        <f>'3- Export SMIS'!W2</f>
        <v>0</v>
      </c>
      <c r="H8" s="67">
        <f>'3- Export SMIS'!Z2</f>
        <v>0</v>
      </c>
      <c r="I8" s="68" t="e">
        <f t="shared" ref="I8:I51" si="0">H8/F8</f>
        <v>#DIV/0!</v>
      </c>
      <c r="J8" s="67">
        <f>'3- Export SMIS'!AA2</f>
        <v>0</v>
      </c>
      <c r="K8" s="68" t="e">
        <f t="shared" ref="K8:K19" si="1">J8/F8</f>
        <v>#DIV/0!</v>
      </c>
      <c r="L8" s="67">
        <f>'3- Export SMIS'!X2</f>
        <v>0</v>
      </c>
      <c r="M8" s="69" t="e">
        <f t="shared" ref="M8:M51" si="2">SUM(L8*100%)/F8</f>
        <v>#DIV/0!</v>
      </c>
      <c r="N8" s="67">
        <f>'3- Export SMIS'!S2+'3- Export SMIS'!U2</f>
        <v>0</v>
      </c>
      <c r="O8" s="57">
        <f>'3- Export SMIS'!K2</f>
        <v>0</v>
      </c>
    </row>
    <row r="9" spans="1:15" x14ac:dyDescent="0.2">
      <c r="A9" s="66">
        <f>'3- Export SMIS'!D3</f>
        <v>0</v>
      </c>
      <c r="B9" s="66">
        <f>'3- Export SMIS'!E3</f>
        <v>0</v>
      </c>
      <c r="C9" s="66">
        <f>'3- Export SMIS'!F3</f>
        <v>0</v>
      </c>
      <c r="D9" s="66">
        <f>'3- Export SMIS'!G3</f>
        <v>0</v>
      </c>
      <c r="E9" s="67">
        <f t="shared" ref="E9:E19" si="3">F9+N9</f>
        <v>0</v>
      </c>
      <c r="F9" s="67">
        <f>'3- Export SMIS'!V3</f>
        <v>0</v>
      </c>
      <c r="G9" s="67">
        <f>'3- Export SMIS'!W3</f>
        <v>0</v>
      </c>
      <c r="H9" s="67">
        <f>'3- Export SMIS'!Z3</f>
        <v>0</v>
      </c>
      <c r="I9" s="68" t="e">
        <f t="shared" si="0"/>
        <v>#DIV/0!</v>
      </c>
      <c r="J9" s="67">
        <f>'3- Export SMIS'!AA3</f>
        <v>0</v>
      </c>
      <c r="K9" s="68" t="e">
        <f t="shared" si="1"/>
        <v>#DIV/0!</v>
      </c>
      <c r="L9" s="67">
        <f>'3- Export SMIS'!X3</f>
        <v>0</v>
      </c>
      <c r="M9" s="69" t="e">
        <f t="shared" si="2"/>
        <v>#DIV/0!</v>
      </c>
      <c r="N9" s="67">
        <f>'3- Export SMIS'!S3+'3- Export SMIS'!U3</f>
        <v>0</v>
      </c>
      <c r="O9" s="57">
        <f>'3- Export SMIS'!K3</f>
        <v>0</v>
      </c>
    </row>
    <row r="10" spans="1:15" x14ac:dyDescent="0.2">
      <c r="A10" s="66">
        <f>'3- Export SMIS'!D4</f>
        <v>0</v>
      </c>
      <c r="B10" s="66">
        <f>'3- Export SMIS'!E4</f>
        <v>0</v>
      </c>
      <c r="C10" s="66">
        <f>'3- Export SMIS'!F4</f>
        <v>0</v>
      </c>
      <c r="D10" s="66">
        <f>'3- Export SMIS'!G4</f>
        <v>0</v>
      </c>
      <c r="E10" s="67">
        <f t="shared" si="3"/>
        <v>0</v>
      </c>
      <c r="F10" s="67">
        <f>'3- Export SMIS'!V4</f>
        <v>0</v>
      </c>
      <c r="G10" s="67">
        <f>'3- Export SMIS'!W4</f>
        <v>0</v>
      </c>
      <c r="H10" s="67">
        <f>'3- Export SMIS'!Z4</f>
        <v>0</v>
      </c>
      <c r="I10" s="68" t="e">
        <f t="shared" si="0"/>
        <v>#DIV/0!</v>
      </c>
      <c r="J10" s="67">
        <f>'3- Export SMIS'!AA4</f>
        <v>0</v>
      </c>
      <c r="K10" s="68" t="e">
        <f t="shared" si="1"/>
        <v>#DIV/0!</v>
      </c>
      <c r="L10" s="67">
        <f>'3- Export SMIS'!X4</f>
        <v>0</v>
      </c>
      <c r="M10" s="69" t="e">
        <f t="shared" si="2"/>
        <v>#DIV/0!</v>
      </c>
      <c r="N10" s="67">
        <f>'3- Export SMIS'!S4+'3- Export SMIS'!U4</f>
        <v>0</v>
      </c>
      <c r="O10" s="57">
        <f>'3- Export SMIS'!K4</f>
        <v>0</v>
      </c>
    </row>
    <row r="11" spans="1:15" x14ac:dyDescent="0.2">
      <c r="A11" s="66">
        <f>'3- Export SMIS'!D5</f>
        <v>0</v>
      </c>
      <c r="B11" s="66">
        <f>'3- Export SMIS'!E5</f>
        <v>0</v>
      </c>
      <c r="C11" s="66">
        <f>'3- Export SMIS'!F5</f>
        <v>0</v>
      </c>
      <c r="D11" s="66">
        <f>'3- Export SMIS'!G5</f>
        <v>0</v>
      </c>
      <c r="E11" s="67">
        <f t="shared" si="3"/>
        <v>0</v>
      </c>
      <c r="F11" s="67">
        <f>'3- Export SMIS'!V5</f>
        <v>0</v>
      </c>
      <c r="G11" s="67">
        <f>'3- Export SMIS'!W5</f>
        <v>0</v>
      </c>
      <c r="H11" s="67">
        <f>'3- Export SMIS'!Z5</f>
        <v>0</v>
      </c>
      <c r="I11" s="68" t="e">
        <f t="shared" si="0"/>
        <v>#DIV/0!</v>
      </c>
      <c r="J11" s="67">
        <f>'3- Export SMIS'!AA5</f>
        <v>0</v>
      </c>
      <c r="K11" s="68" t="e">
        <f t="shared" si="1"/>
        <v>#DIV/0!</v>
      </c>
      <c r="L11" s="67">
        <f>'3- Export SMIS'!X5</f>
        <v>0</v>
      </c>
      <c r="M11" s="69" t="e">
        <f t="shared" si="2"/>
        <v>#DIV/0!</v>
      </c>
      <c r="N11" s="67">
        <f>'3- Export SMIS'!S5+'3- Export SMIS'!U5</f>
        <v>0</v>
      </c>
      <c r="O11" s="57">
        <f>'3- Export SMIS'!K5</f>
        <v>0</v>
      </c>
    </row>
    <row r="12" spans="1:15" x14ac:dyDescent="0.2">
      <c r="A12" s="66">
        <f>'3- Export SMIS'!D6</f>
        <v>0</v>
      </c>
      <c r="B12" s="66">
        <f>'3- Export SMIS'!E6</f>
        <v>0</v>
      </c>
      <c r="C12" s="66">
        <f>'3- Export SMIS'!F6</f>
        <v>0</v>
      </c>
      <c r="D12" s="66">
        <f>'3- Export SMIS'!G6</f>
        <v>0</v>
      </c>
      <c r="E12" s="67">
        <f t="shared" si="3"/>
        <v>0</v>
      </c>
      <c r="F12" s="67">
        <f>'3- Export SMIS'!V6</f>
        <v>0</v>
      </c>
      <c r="G12" s="67">
        <f>'3- Export SMIS'!W6</f>
        <v>0</v>
      </c>
      <c r="H12" s="67">
        <f>'3- Export SMIS'!Z6</f>
        <v>0</v>
      </c>
      <c r="I12" s="68" t="e">
        <f t="shared" si="0"/>
        <v>#DIV/0!</v>
      </c>
      <c r="J12" s="67">
        <f>'3- Export SMIS'!AA6</f>
        <v>0</v>
      </c>
      <c r="K12" s="68" t="e">
        <f t="shared" si="1"/>
        <v>#DIV/0!</v>
      </c>
      <c r="L12" s="67">
        <f>'3- Export SMIS'!X6</f>
        <v>0</v>
      </c>
      <c r="M12" s="69" t="e">
        <f t="shared" si="2"/>
        <v>#DIV/0!</v>
      </c>
      <c r="N12" s="67">
        <f>'3- Export SMIS'!S6+'3- Export SMIS'!U6</f>
        <v>0</v>
      </c>
      <c r="O12" s="57">
        <f>'3- Export SMIS'!K6</f>
        <v>0</v>
      </c>
    </row>
    <row r="13" spans="1:15" x14ac:dyDescent="0.2">
      <c r="A13" s="66">
        <f>'3- Export SMIS'!D7</f>
        <v>0</v>
      </c>
      <c r="B13" s="66">
        <f>'3- Export SMIS'!E7</f>
        <v>0</v>
      </c>
      <c r="C13" s="66">
        <f>'3- Export SMIS'!F7</f>
        <v>0</v>
      </c>
      <c r="D13" s="66">
        <f>'3- Export SMIS'!G7</f>
        <v>0</v>
      </c>
      <c r="E13" s="67">
        <f t="shared" si="3"/>
        <v>0</v>
      </c>
      <c r="F13" s="67">
        <f>'3- Export SMIS'!V7</f>
        <v>0</v>
      </c>
      <c r="G13" s="67">
        <f>'3- Export SMIS'!W7</f>
        <v>0</v>
      </c>
      <c r="H13" s="67">
        <f>'3- Export SMIS'!Z7</f>
        <v>0</v>
      </c>
      <c r="I13" s="68" t="e">
        <f t="shared" si="0"/>
        <v>#DIV/0!</v>
      </c>
      <c r="J13" s="67">
        <f>'3- Export SMIS'!AA7</f>
        <v>0</v>
      </c>
      <c r="K13" s="68" t="e">
        <f t="shared" si="1"/>
        <v>#DIV/0!</v>
      </c>
      <c r="L13" s="67">
        <f>'3- Export SMIS'!X7</f>
        <v>0</v>
      </c>
      <c r="M13" s="69" t="e">
        <f t="shared" si="2"/>
        <v>#DIV/0!</v>
      </c>
      <c r="N13" s="67">
        <f>'3- Export SMIS'!S7+'3- Export SMIS'!U7</f>
        <v>0</v>
      </c>
      <c r="O13" s="57">
        <f>'3- Export SMIS'!K7</f>
        <v>0</v>
      </c>
    </row>
    <row r="14" spans="1:15" x14ac:dyDescent="0.2">
      <c r="A14" s="66">
        <f>'3- Export SMIS'!D8</f>
        <v>0</v>
      </c>
      <c r="B14" s="66">
        <f>'3- Export SMIS'!E8</f>
        <v>0</v>
      </c>
      <c r="C14" s="66">
        <f>'3- Export SMIS'!F8</f>
        <v>0</v>
      </c>
      <c r="D14" s="66">
        <f>'3- Export SMIS'!G8</f>
        <v>0</v>
      </c>
      <c r="E14" s="67">
        <f t="shared" si="3"/>
        <v>0</v>
      </c>
      <c r="F14" s="67">
        <f>'3- Export SMIS'!V8</f>
        <v>0</v>
      </c>
      <c r="G14" s="67">
        <f>'3- Export SMIS'!W8</f>
        <v>0</v>
      </c>
      <c r="H14" s="67">
        <f>'3- Export SMIS'!Z8</f>
        <v>0</v>
      </c>
      <c r="I14" s="68" t="e">
        <f t="shared" si="0"/>
        <v>#DIV/0!</v>
      </c>
      <c r="J14" s="67">
        <f>'3- Export SMIS'!AA8</f>
        <v>0</v>
      </c>
      <c r="K14" s="68" t="e">
        <f t="shared" si="1"/>
        <v>#DIV/0!</v>
      </c>
      <c r="L14" s="67">
        <f>'3- Export SMIS'!X8</f>
        <v>0</v>
      </c>
      <c r="M14" s="69" t="e">
        <f t="shared" si="2"/>
        <v>#DIV/0!</v>
      </c>
      <c r="N14" s="67">
        <f>'3- Export SMIS'!S8+'3- Export SMIS'!U8</f>
        <v>0</v>
      </c>
      <c r="O14" s="57">
        <f>'3- Export SMIS'!K8</f>
        <v>0</v>
      </c>
    </row>
    <row r="15" spans="1:15" x14ac:dyDescent="0.2">
      <c r="A15" s="66">
        <f>'3- Export SMIS'!D9</f>
        <v>0</v>
      </c>
      <c r="B15" s="66">
        <f>'3- Export SMIS'!E9</f>
        <v>0</v>
      </c>
      <c r="C15" s="66">
        <f>'3- Export SMIS'!F9</f>
        <v>0</v>
      </c>
      <c r="D15" s="66">
        <f>'3- Export SMIS'!G9</f>
        <v>0</v>
      </c>
      <c r="E15" s="67">
        <f t="shared" si="3"/>
        <v>0</v>
      </c>
      <c r="F15" s="67">
        <f>'3- Export SMIS'!V9</f>
        <v>0</v>
      </c>
      <c r="G15" s="67">
        <f>'3- Export SMIS'!W9</f>
        <v>0</v>
      </c>
      <c r="H15" s="67">
        <f>'3- Export SMIS'!Z9</f>
        <v>0</v>
      </c>
      <c r="I15" s="68" t="e">
        <f t="shared" si="0"/>
        <v>#DIV/0!</v>
      </c>
      <c r="J15" s="67">
        <f>'3- Export SMIS'!AA9</f>
        <v>0</v>
      </c>
      <c r="K15" s="68" t="e">
        <f t="shared" si="1"/>
        <v>#DIV/0!</v>
      </c>
      <c r="L15" s="67">
        <f>'3- Export SMIS'!X9</f>
        <v>0</v>
      </c>
      <c r="M15" s="69" t="e">
        <f t="shared" si="2"/>
        <v>#DIV/0!</v>
      </c>
      <c r="N15" s="67">
        <f>'3- Export SMIS'!S9+'3- Export SMIS'!U9</f>
        <v>0</v>
      </c>
      <c r="O15" s="57">
        <f>'3- Export SMIS'!K9</f>
        <v>0</v>
      </c>
    </row>
    <row r="16" spans="1:15" x14ac:dyDescent="0.2">
      <c r="A16" s="66">
        <f>'3- Export SMIS'!D10</f>
        <v>0</v>
      </c>
      <c r="B16" s="66">
        <f>'3- Export SMIS'!E10</f>
        <v>0</v>
      </c>
      <c r="C16" s="66">
        <f>'3- Export SMIS'!F10</f>
        <v>0</v>
      </c>
      <c r="D16" s="66">
        <f>'3- Export SMIS'!G10</f>
        <v>0</v>
      </c>
      <c r="E16" s="67">
        <f t="shared" si="3"/>
        <v>0</v>
      </c>
      <c r="F16" s="67">
        <f>'3- Export SMIS'!V10</f>
        <v>0</v>
      </c>
      <c r="G16" s="67">
        <f>'3- Export SMIS'!W10</f>
        <v>0</v>
      </c>
      <c r="H16" s="67">
        <f>'3- Export SMIS'!Z10</f>
        <v>0</v>
      </c>
      <c r="I16" s="68" t="e">
        <f t="shared" si="0"/>
        <v>#DIV/0!</v>
      </c>
      <c r="J16" s="67">
        <f>'3- Export SMIS'!AA10</f>
        <v>0</v>
      </c>
      <c r="K16" s="68" t="e">
        <f t="shared" si="1"/>
        <v>#DIV/0!</v>
      </c>
      <c r="L16" s="67">
        <f>'3- Export SMIS'!X10</f>
        <v>0</v>
      </c>
      <c r="M16" s="69" t="e">
        <f t="shared" si="2"/>
        <v>#DIV/0!</v>
      </c>
      <c r="N16" s="67">
        <f>'3- Export SMIS'!S10+'3- Export SMIS'!U10</f>
        <v>0</v>
      </c>
      <c r="O16" s="57">
        <f>'3- Export SMIS'!K10</f>
        <v>0</v>
      </c>
    </row>
    <row r="17" spans="1:15" x14ac:dyDescent="0.2">
      <c r="A17" s="66">
        <f>'3- Export SMIS'!D11</f>
        <v>0</v>
      </c>
      <c r="B17" s="66">
        <f>'3- Export SMIS'!E11</f>
        <v>0</v>
      </c>
      <c r="C17" s="66">
        <f>'3- Export SMIS'!F11</f>
        <v>0</v>
      </c>
      <c r="D17" s="66">
        <f>'3- Export SMIS'!G11</f>
        <v>0</v>
      </c>
      <c r="E17" s="67">
        <f t="shared" si="3"/>
        <v>0</v>
      </c>
      <c r="F17" s="67">
        <f>'3- Export SMIS'!V11</f>
        <v>0</v>
      </c>
      <c r="G17" s="67">
        <f>'3- Export SMIS'!W11</f>
        <v>0</v>
      </c>
      <c r="H17" s="67">
        <f>'3- Export SMIS'!Z11</f>
        <v>0</v>
      </c>
      <c r="I17" s="68" t="e">
        <f t="shared" si="0"/>
        <v>#DIV/0!</v>
      </c>
      <c r="J17" s="67">
        <f>'3- Export SMIS'!AA11</f>
        <v>0</v>
      </c>
      <c r="K17" s="68" t="e">
        <f t="shared" si="1"/>
        <v>#DIV/0!</v>
      </c>
      <c r="L17" s="67">
        <f>'3- Export SMIS'!X11</f>
        <v>0</v>
      </c>
      <c r="M17" s="69" t="e">
        <f t="shared" si="2"/>
        <v>#DIV/0!</v>
      </c>
      <c r="N17" s="67">
        <f>'3- Export SMIS'!S11+'3- Export SMIS'!U11</f>
        <v>0</v>
      </c>
      <c r="O17" s="57">
        <f>'3- Export SMIS'!K11</f>
        <v>0</v>
      </c>
    </row>
    <row r="18" spans="1:15" x14ac:dyDescent="0.2">
      <c r="A18" s="66">
        <f>'3- Export SMIS'!D12</f>
        <v>0</v>
      </c>
      <c r="B18" s="66">
        <f>'3- Export SMIS'!E12</f>
        <v>0</v>
      </c>
      <c r="C18" s="66">
        <f>'3- Export SMIS'!F12</f>
        <v>0</v>
      </c>
      <c r="D18" s="66">
        <f>'3- Export SMIS'!G12</f>
        <v>0</v>
      </c>
      <c r="E18" s="67">
        <f t="shared" si="3"/>
        <v>0</v>
      </c>
      <c r="F18" s="67">
        <f>'3- Export SMIS'!V12</f>
        <v>0</v>
      </c>
      <c r="G18" s="67">
        <f>'3- Export SMIS'!W12</f>
        <v>0</v>
      </c>
      <c r="H18" s="67">
        <f>'3- Export SMIS'!Z12</f>
        <v>0</v>
      </c>
      <c r="I18" s="68" t="e">
        <f t="shared" si="0"/>
        <v>#DIV/0!</v>
      </c>
      <c r="J18" s="67">
        <f>'3- Export SMIS'!AA12</f>
        <v>0</v>
      </c>
      <c r="K18" s="68" t="e">
        <f t="shared" si="1"/>
        <v>#DIV/0!</v>
      </c>
      <c r="L18" s="67">
        <f>'3- Export SMIS'!X12</f>
        <v>0</v>
      </c>
      <c r="M18" s="69" t="e">
        <f t="shared" si="2"/>
        <v>#DIV/0!</v>
      </c>
      <c r="N18" s="67">
        <f>'3- Export SMIS'!S12+'3- Export SMIS'!U12</f>
        <v>0</v>
      </c>
      <c r="O18" s="57">
        <f>'3- Export SMIS'!K12</f>
        <v>0</v>
      </c>
    </row>
    <row r="19" spans="1:15" x14ac:dyDescent="0.2">
      <c r="A19" s="66">
        <f>'3- Export SMIS'!D13</f>
        <v>0</v>
      </c>
      <c r="B19" s="66">
        <f>'3- Export SMIS'!E13</f>
        <v>0</v>
      </c>
      <c r="C19" s="66">
        <f>'3- Export SMIS'!F13</f>
        <v>0</v>
      </c>
      <c r="D19" s="66">
        <f>'3- Export SMIS'!G13</f>
        <v>0</v>
      </c>
      <c r="E19" s="67">
        <f t="shared" si="3"/>
        <v>0</v>
      </c>
      <c r="F19" s="67">
        <f>'3- Export SMIS'!V13</f>
        <v>0</v>
      </c>
      <c r="G19" s="67">
        <f>'3- Export SMIS'!W13</f>
        <v>0</v>
      </c>
      <c r="H19" s="67">
        <f>'3- Export SMIS'!Z13</f>
        <v>0</v>
      </c>
      <c r="I19" s="68" t="e">
        <f t="shared" si="0"/>
        <v>#DIV/0!</v>
      </c>
      <c r="J19" s="67">
        <f>'3- Export SMIS'!AA13</f>
        <v>0</v>
      </c>
      <c r="K19" s="68" t="e">
        <f t="shared" si="1"/>
        <v>#DIV/0!</v>
      </c>
      <c r="L19" s="67">
        <f>'3- Export SMIS'!X13</f>
        <v>0</v>
      </c>
      <c r="M19" s="69" t="e">
        <f t="shared" si="2"/>
        <v>#DIV/0!</v>
      </c>
      <c r="N19" s="67">
        <f>'3- Export SMIS'!S13+'3- Export SMIS'!U13</f>
        <v>0</v>
      </c>
      <c r="O19" s="57">
        <f>'3- Export SMIS'!K13</f>
        <v>0</v>
      </c>
    </row>
    <row r="20" spans="1:15" x14ac:dyDescent="0.2">
      <c r="A20" s="66">
        <f>'3- Export SMIS'!D14</f>
        <v>0</v>
      </c>
      <c r="B20" s="66">
        <f>'3- Export SMIS'!E14</f>
        <v>0</v>
      </c>
      <c r="C20" s="66">
        <f>'3- Export SMIS'!F14</f>
        <v>0</v>
      </c>
      <c r="D20" s="66">
        <f>'3- Export SMIS'!G14</f>
        <v>0</v>
      </c>
      <c r="E20" s="67">
        <f t="shared" ref="E20:E50" si="4">F20+N20</f>
        <v>0</v>
      </c>
      <c r="F20" s="67">
        <f>'3- Export SMIS'!V14</f>
        <v>0</v>
      </c>
      <c r="G20" s="67">
        <f>'3- Export SMIS'!W14</f>
        <v>0</v>
      </c>
      <c r="H20" s="67">
        <f>'3- Export SMIS'!Z14</f>
        <v>0</v>
      </c>
      <c r="I20" s="68" t="e">
        <f t="shared" ref="I20:I50" si="5">H20/F20</f>
        <v>#DIV/0!</v>
      </c>
      <c r="J20" s="67">
        <f>'3- Export SMIS'!AA14</f>
        <v>0</v>
      </c>
      <c r="K20" s="68" t="e">
        <f t="shared" ref="K20:K50" si="6">J20/F20</f>
        <v>#DIV/0!</v>
      </c>
      <c r="L20" s="67">
        <f>'3- Export SMIS'!X14</f>
        <v>0</v>
      </c>
      <c r="M20" s="69" t="e">
        <f t="shared" ref="M20:M50" si="7">SUM(L20*100%)/F20</f>
        <v>#DIV/0!</v>
      </c>
      <c r="N20" s="67">
        <f>'3- Export SMIS'!S14+'3- Export SMIS'!U14</f>
        <v>0</v>
      </c>
    </row>
    <row r="21" spans="1:15" x14ac:dyDescent="0.2">
      <c r="A21" s="66">
        <f>'3- Export SMIS'!D15</f>
        <v>0</v>
      </c>
      <c r="B21" s="66">
        <f>'3- Export SMIS'!E15</f>
        <v>0</v>
      </c>
      <c r="C21" s="66">
        <f>'3- Export SMIS'!F15</f>
        <v>0</v>
      </c>
      <c r="D21" s="66">
        <f>'3- Export SMIS'!G15</f>
        <v>0</v>
      </c>
      <c r="E21" s="67">
        <f t="shared" si="4"/>
        <v>0</v>
      </c>
      <c r="F21" s="67">
        <f>'3- Export SMIS'!V15</f>
        <v>0</v>
      </c>
      <c r="G21" s="67">
        <f>'3- Export SMIS'!W15</f>
        <v>0</v>
      </c>
      <c r="H21" s="67">
        <f>'3- Export SMIS'!Z15</f>
        <v>0</v>
      </c>
      <c r="I21" s="68" t="e">
        <f t="shared" si="5"/>
        <v>#DIV/0!</v>
      </c>
      <c r="J21" s="67">
        <f>'3- Export SMIS'!AA15</f>
        <v>0</v>
      </c>
      <c r="K21" s="68" t="e">
        <f t="shared" si="6"/>
        <v>#DIV/0!</v>
      </c>
      <c r="L21" s="67">
        <f>'3- Export SMIS'!X15</f>
        <v>0</v>
      </c>
      <c r="M21" s="69" t="e">
        <f t="shared" si="7"/>
        <v>#DIV/0!</v>
      </c>
      <c r="N21" s="67">
        <f>'3- Export SMIS'!S15+'3- Export SMIS'!U15</f>
        <v>0</v>
      </c>
      <c r="O21" s="57">
        <f>'3- Export SMIS'!K15</f>
        <v>0</v>
      </c>
    </row>
    <row r="22" spans="1:15" x14ac:dyDescent="0.2">
      <c r="A22" s="66">
        <f>'3- Export SMIS'!D16</f>
        <v>0</v>
      </c>
      <c r="B22" s="66">
        <f>'3- Export SMIS'!E16</f>
        <v>0</v>
      </c>
      <c r="C22" s="66">
        <f>'3- Export SMIS'!F16</f>
        <v>0</v>
      </c>
      <c r="D22" s="66">
        <f>'3- Export SMIS'!G16</f>
        <v>0</v>
      </c>
      <c r="E22" s="67">
        <f t="shared" si="4"/>
        <v>0</v>
      </c>
      <c r="F22" s="67">
        <f>'3- Export SMIS'!V16</f>
        <v>0</v>
      </c>
      <c r="G22" s="67">
        <f>'3- Export SMIS'!W16</f>
        <v>0</v>
      </c>
      <c r="H22" s="67">
        <f>'3- Export SMIS'!Z16</f>
        <v>0</v>
      </c>
      <c r="I22" s="68" t="e">
        <f t="shared" si="5"/>
        <v>#DIV/0!</v>
      </c>
      <c r="J22" s="67">
        <f>'3- Export SMIS'!AA16</f>
        <v>0</v>
      </c>
      <c r="K22" s="68" t="e">
        <f t="shared" si="6"/>
        <v>#DIV/0!</v>
      </c>
      <c r="L22" s="67">
        <f>'3- Export SMIS'!X16</f>
        <v>0</v>
      </c>
      <c r="M22" s="69" t="e">
        <f t="shared" si="7"/>
        <v>#DIV/0!</v>
      </c>
      <c r="N22" s="67">
        <f>'3- Export SMIS'!S16+'3- Export SMIS'!U16</f>
        <v>0</v>
      </c>
      <c r="O22" s="57">
        <f>'3- Export SMIS'!K16</f>
        <v>0</v>
      </c>
    </row>
    <row r="23" spans="1:15" x14ac:dyDescent="0.2">
      <c r="A23" s="66">
        <f>'3- Export SMIS'!D17</f>
        <v>0</v>
      </c>
      <c r="B23" s="66">
        <f>'3- Export SMIS'!E17</f>
        <v>0</v>
      </c>
      <c r="C23" s="66">
        <f>'3- Export SMIS'!F17</f>
        <v>0</v>
      </c>
      <c r="D23" s="66">
        <f>'3- Export SMIS'!G17</f>
        <v>0</v>
      </c>
      <c r="E23" s="67">
        <f t="shared" si="4"/>
        <v>0</v>
      </c>
      <c r="F23" s="67">
        <f>'3- Export SMIS'!V17</f>
        <v>0</v>
      </c>
      <c r="G23" s="67">
        <f>'3- Export SMIS'!W17</f>
        <v>0</v>
      </c>
      <c r="H23" s="67">
        <f>'3- Export SMIS'!Z17</f>
        <v>0</v>
      </c>
      <c r="I23" s="68" t="e">
        <f t="shared" si="5"/>
        <v>#DIV/0!</v>
      </c>
      <c r="J23" s="67">
        <f>'3- Export SMIS'!AA17</f>
        <v>0</v>
      </c>
      <c r="K23" s="68" t="e">
        <f t="shared" si="6"/>
        <v>#DIV/0!</v>
      </c>
      <c r="L23" s="67">
        <f>'3- Export SMIS'!X17</f>
        <v>0</v>
      </c>
      <c r="M23" s="69" t="e">
        <f t="shared" si="7"/>
        <v>#DIV/0!</v>
      </c>
      <c r="N23" s="67">
        <f>'3- Export SMIS'!S17+'3- Export SMIS'!U17</f>
        <v>0</v>
      </c>
      <c r="O23" s="57">
        <f>'3- Export SMIS'!K17</f>
        <v>0</v>
      </c>
    </row>
    <row r="24" spans="1:15" x14ac:dyDescent="0.2">
      <c r="A24" s="66">
        <f>'3- Export SMIS'!D18</f>
        <v>0</v>
      </c>
      <c r="B24" s="66">
        <f>'3- Export SMIS'!E18</f>
        <v>0</v>
      </c>
      <c r="C24" s="66">
        <f>'3- Export SMIS'!F18</f>
        <v>0</v>
      </c>
      <c r="D24" s="66">
        <f>'3- Export SMIS'!G18</f>
        <v>0</v>
      </c>
      <c r="E24" s="67">
        <f t="shared" si="4"/>
        <v>0</v>
      </c>
      <c r="F24" s="67">
        <f>'3- Export SMIS'!V18</f>
        <v>0</v>
      </c>
      <c r="G24" s="67">
        <f>'3- Export SMIS'!W18</f>
        <v>0</v>
      </c>
      <c r="H24" s="67">
        <f>'3- Export SMIS'!Z18</f>
        <v>0</v>
      </c>
      <c r="I24" s="68" t="e">
        <f t="shared" si="5"/>
        <v>#DIV/0!</v>
      </c>
      <c r="J24" s="67">
        <f>'3- Export SMIS'!AA18</f>
        <v>0</v>
      </c>
      <c r="K24" s="68" t="e">
        <f t="shared" si="6"/>
        <v>#DIV/0!</v>
      </c>
      <c r="L24" s="67">
        <f>'3- Export SMIS'!X18</f>
        <v>0</v>
      </c>
      <c r="M24" s="69" t="e">
        <f t="shared" si="7"/>
        <v>#DIV/0!</v>
      </c>
      <c r="N24" s="67">
        <f>'3- Export SMIS'!S18+'3- Export SMIS'!U18</f>
        <v>0</v>
      </c>
      <c r="O24" s="57">
        <f>'3- Export SMIS'!K18</f>
        <v>0</v>
      </c>
    </row>
    <row r="25" spans="1:15" x14ac:dyDescent="0.2">
      <c r="A25" s="66">
        <f>'3- Export SMIS'!D19</f>
        <v>0</v>
      </c>
      <c r="B25" s="66">
        <f>'3- Export SMIS'!E19</f>
        <v>0</v>
      </c>
      <c r="C25" s="66">
        <f>'3- Export SMIS'!F19</f>
        <v>0</v>
      </c>
      <c r="D25" s="66">
        <f>'3- Export SMIS'!G19</f>
        <v>0</v>
      </c>
      <c r="E25" s="67">
        <f t="shared" si="4"/>
        <v>0</v>
      </c>
      <c r="F25" s="67">
        <f>'3- Export SMIS'!V19</f>
        <v>0</v>
      </c>
      <c r="G25" s="67">
        <f>'3- Export SMIS'!W19</f>
        <v>0</v>
      </c>
      <c r="H25" s="67">
        <f>'3- Export SMIS'!Z19</f>
        <v>0</v>
      </c>
      <c r="I25" s="68" t="e">
        <f t="shared" si="5"/>
        <v>#DIV/0!</v>
      </c>
      <c r="J25" s="67">
        <f>'3- Export SMIS'!AA19</f>
        <v>0</v>
      </c>
      <c r="K25" s="68" t="e">
        <f t="shared" si="6"/>
        <v>#DIV/0!</v>
      </c>
      <c r="L25" s="67">
        <f>'3- Export SMIS'!X19</f>
        <v>0</v>
      </c>
      <c r="M25" s="69" t="e">
        <f t="shared" si="7"/>
        <v>#DIV/0!</v>
      </c>
      <c r="N25" s="67">
        <f>'3- Export SMIS'!S19+'3- Export SMIS'!U19</f>
        <v>0</v>
      </c>
      <c r="O25" s="57">
        <f>'3- Export SMIS'!K19</f>
        <v>0</v>
      </c>
    </row>
    <row r="26" spans="1:15" x14ac:dyDescent="0.2">
      <c r="A26" s="66">
        <f>'3- Export SMIS'!D20</f>
        <v>0</v>
      </c>
      <c r="B26" s="66">
        <f>'3- Export SMIS'!E20</f>
        <v>0</v>
      </c>
      <c r="C26" s="66">
        <f>'3- Export SMIS'!F20</f>
        <v>0</v>
      </c>
      <c r="D26" s="66">
        <f>'3- Export SMIS'!G20</f>
        <v>0</v>
      </c>
      <c r="E26" s="67">
        <f t="shared" si="4"/>
        <v>0</v>
      </c>
      <c r="F26" s="67">
        <f>'3- Export SMIS'!V20</f>
        <v>0</v>
      </c>
      <c r="G26" s="67">
        <f>'3- Export SMIS'!W20</f>
        <v>0</v>
      </c>
      <c r="H26" s="67">
        <f>'3- Export SMIS'!Z20</f>
        <v>0</v>
      </c>
      <c r="I26" s="68" t="e">
        <f t="shared" si="5"/>
        <v>#DIV/0!</v>
      </c>
      <c r="J26" s="67">
        <f>'3- Export SMIS'!AA20</f>
        <v>0</v>
      </c>
      <c r="K26" s="68" t="e">
        <f t="shared" si="6"/>
        <v>#DIV/0!</v>
      </c>
      <c r="L26" s="67">
        <f>'3- Export SMIS'!X20</f>
        <v>0</v>
      </c>
      <c r="M26" s="69" t="e">
        <f t="shared" si="7"/>
        <v>#DIV/0!</v>
      </c>
      <c r="N26" s="67">
        <f>'3- Export SMIS'!S20+'3- Export SMIS'!U20</f>
        <v>0</v>
      </c>
      <c r="O26" s="57">
        <f>'3- Export SMIS'!K20</f>
        <v>0</v>
      </c>
    </row>
    <row r="27" spans="1:15" x14ac:dyDescent="0.2">
      <c r="A27" s="66">
        <f>'3- Export SMIS'!D21</f>
        <v>0</v>
      </c>
      <c r="B27" s="66">
        <f>'3- Export SMIS'!E21</f>
        <v>0</v>
      </c>
      <c r="C27" s="66">
        <f>'3- Export SMIS'!F21</f>
        <v>0</v>
      </c>
      <c r="D27" s="66">
        <f>'3- Export SMIS'!G21</f>
        <v>0</v>
      </c>
      <c r="E27" s="67">
        <f t="shared" si="4"/>
        <v>0</v>
      </c>
      <c r="F27" s="67">
        <f>'3- Export SMIS'!V21</f>
        <v>0</v>
      </c>
      <c r="G27" s="67">
        <f>'3- Export SMIS'!W21</f>
        <v>0</v>
      </c>
      <c r="H27" s="67">
        <f>'3- Export SMIS'!Z21</f>
        <v>0</v>
      </c>
      <c r="I27" s="68" t="e">
        <f t="shared" si="5"/>
        <v>#DIV/0!</v>
      </c>
      <c r="J27" s="67">
        <f>'3- Export SMIS'!AA21</f>
        <v>0</v>
      </c>
      <c r="K27" s="68" t="e">
        <f t="shared" si="6"/>
        <v>#DIV/0!</v>
      </c>
      <c r="L27" s="67">
        <f>'3- Export SMIS'!X21</f>
        <v>0</v>
      </c>
      <c r="M27" s="69" t="e">
        <f t="shared" si="7"/>
        <v>#DIV/0!</v>
      </c>
      <c r="N27" s="67">
        <f>'3- Export SMIS'!S21+'3- Export SMIS'!U21</f>
        <v>0</v>
      </c>
      <c r="O27" s="57">
        <f>'3- Export SMIS'!K21</f>
        <v>0</v>
      </c>
    </row>
    <row r="28" spans="1:15" x14ac:dyDescent="0.2">
      <c r="A28" s="66">
        <f>'3- Export SMIS'!D22</f>
        <v>0</v>
      </c>
      <c r="B28" s="66">
        <f>'3- Export SMIS'!E22</f>
        <v>0</v>
      </c>
      <c r="C28" s="66">
        <f>'3- Export SMIS'!F22</f>
        <v>0</v>
      </c>
      <c r="D28" s="66">
        <f>'3- Export SMIS'!G22</f>
        <v>0</v>
      </c>
      <c r="E28" s="67">
        <f t="shared" si="4"/>
        <v>0</v>
      </c>
      <c r="F28" s="67">
        <f>'3- Export SMIS'!V22</f>
        <v>0</v>
      </c>
      <c r="G28" s="67">
        <f>'3- Export SMIS'!W22</f>
        <v>0</v>
      </c>
      <c r="H28" s="67">
        <f>'3- Export SMIS'!Z22</f>
        <v>0</v>
      </c>
      <c r="I28" s="68" t="e">
        <f t="shared" si="5"/>
        <v>#DIV/0!</v>
      </c>
      <c r="J28" s="67">
        <f>'3- Export SMIS'!AA22</f>
        <v>0</v>
      </c>
      <c r="K28" s="68" t="e">
        <f t="shared" si="6"/>
        <v>#DIV/0!</v>
      </c>
      <c r="L28" s="67">
        <f>'3- Export SMIS'!X22</f>
        <v>0</v>
      </c>
      <c r="M28" s="69" t="e">
        <f t="shared" si="7"/>
        <v>#DIV/0!</v>
      </c>
      <c r="N28" s="67">
        <f>'3- Export SMIS'!S22+'3- Export SMIS'!U22</f>
        <v>0</v>
      </c>
      <c r="O28" s="57">
        <f>'3- Export SMIS'!K22</f>
        <v>0</v>
      </c>
    </row>
    <row r="29" spans="1:15" x14ac:dyDescent="0.2">
      <c r="A29" s="66">
        <f>'3- Export SMIS'!D23</f>
        <v>0</v>
      </c>
      <c r="B29" s="66">
        <f>'3- Export SMIS'!E23</f>
        <v>0</v>
      </c>
      <c r="C29" s="66">
        <f>'3- Export SMIS'!F23</f>
        <v>0</v>
      </c>
      <c r="D29" s="66">
        <f>'3- Export SMIS'!G23</f>
        <v>0</v>
      </c>
      <c r="E29" s="67">
        <f t="shared" si="4"/>
        <v>0</v>
      </c>
      <c r="F29" s="67">
        <f>'3- Export SMIS'!V23</f>
        <v>0</v>
      </c>
      <c r="G29" s="67">
        <f>'3- Export SMIS'!W23</f>
        <v>0</v>
      </c>
      <c r="H29" s="67">
        <f>'3- Export SMIS'!Z23</f>
        <v>0</v>
      </c>
      <c r="I29" s="68" t="e">
        <f t="shared" si="5"/>
        <v>#DIV/0!</v>
      </c>
      <c r="J29" s="67">
        <f>'3- Export SMIS'!AA23</f>
        <v>0</v>
      </c>
      <c r="K29" s="68" t="e">
        <f t="shared" si="6"/>
        <v>#DIV/0!</v>
      </c>
      <c r="L29" s="67">
        <f>'3- Export SMIS'!X23</f>
        <v>0</v>
      </c>
      <c r="M29" s="69" t="e">
        <f t="shared" si="7"/>
        <v>#DIV/0!</v>
      </c>
      <c r="N29" s="67">
        <f>'3- Export SMIS'!S23+'3- Export SMIS'!U23</f>
        <v>0</v>
      </c>
      <c r="O29" s="57">
        <f>'3- Export SMIS'!K23</f>
        <v>0</v>
      </c>
    </row>
    <row r="30" spans="1:15" x14ac:dyDescent="0.2">
      <c r="A30" s="66">
        <f>'3- Export SMIS'!D24</f>
        <v>0</v>
      </c>
      <c r="B30" s="66">
        <f>'3- Export SMIS'!E24</f>
        <v>0</v>
      </c>
      <c r="C30" s="66">
        <f>'3- Export SMIS'!F24</f>
        <v>0</v>
      </c>
      <c r="D30" s="66">
        <f>'3- Export SMIS'!G24</f>
        <v>0</v>
      </c>
      <c r="E30" s="67">
        <f t="shared" si="4"/>
        <v>0</v>
      </c>
      <c r="F30" s="67">
        <f>'3- Export SMIS'!V24</f>
        <v>0</v>
      </c>
      <c r="G30" s="67">
        <f>'3- Export SMIS'!W24</f>
        <v>0</v>
      </c>
      <c r="H30" s="67">
        <f>'3- Export SMIS'!Z24</f>
        <v>0</v>
      </c>
      <c r="I30" s="68" t="e">
        <f t="shared" si="5"/>
        <v>#DIV/0!</v>
      </c>
      <c r="J30" s="67">
        <f>'3- Export SMIS'!AA24</f>
        <v>0</v>
      </c>
      <c r="K30" s="68" t="e">
        <f t="shared" si="6"/>
        <v>#DIV/0!</v>
      </c>
      <c r="L30" s="67">
        <f>'3- Export SMIS'!X24</f>
        <v>0</v>
      </c>
      <c r="M30" s="69" t="e">
        <f t="shared" si="7"/>
        <v>#DIV/0!</v>
      </c>
      <c r="N30" s="67">
        <f>'3- Export SMIS'!S24+'3- Export SMIS'!U24</f>
        <v>0</v>
      </c>
      <c r="O30" s="57">
        <f>'3- Export SMIS'!K24</f>
        <v>0</v>
      </c>
    </row>
    <row r="31" spans="1:15" x14ac:dyDescent="0.2">
      <c r="A31" s="66">
        <f>'3- Export SMIS'!D25</f>
        <v>0</v>
      </c>
      <c r="B31" s="66">
        <f>'3- Export SMIS'!E25</f>
        <v>0</v>
      </c>
      <c r="C31" s="66">
        <f>'3- Export SMIS'!F25</f>
        <v>0</v>
      </c>
      <c r="D31" s="66">
        <f>'3- Export SMIS'!G25</f>
        <v>0</v>
      </c>
      <c r="E31" s="67">
        <f t="shared" si="4"/>
        <v>0</v>
      </c>
      <c r="F31" s="67">
        <f>'3- Export SMIS'!V25</f>
        <v>0</v>
      </c>
      <c r="G31" s="67">
        <f>'3- Export SMIS'!W25</f>
        <v>0</v>
      </c>
      <c r="H31" s="67">
        <f>'3- Export SMIS'!Z25</f>
        <v>0</v>
      </c>
      <c r="I31" s="68" t="e">
        <f t="shared" si="5"/>
        <v>#DIV/0!</v>
      </c>
      <c r="J31" s="67">
        <f>'3- Export SMIS'!AA25</f>
        <v>0</v>
      </c>
      <c r="K31" s="68" t="e">
        <f t="shared" si="6"/>
        <v>#DIV/0!</v>
      </c>
      <c r="L31" s="67">
        <f>'3- Export SMIS'!X25</f>
        <v>0</v>
      </c>
      <c r="M31" s="69" t="e">
        <f t="shared" si="7"/>
        <v>#DIV/0!</v>
      </c>
      <c r="N31" s="67">
        <f>'3- Export SMIS'!S25+'3- Export SMIS'!U25</f>
        <v>0</v>
      </c>
      <c r="O31" s="57">
        <f>'3- Export SMIS'!K25</f>
        <v>0</v>
      </c>
    </row>
    <row r="32" spans="1:15" x14ac:dyDescent="0.2">
      <c r="A32" s="66">
        <f>'3- Export SMIS'!D26</f>
        <v>0</v>
      </c>
      <c r="B32" s="66">
        <f>'3- Export SMIS'!E26</f>
        <v>0</v>
      </c>
      <c r="C32" s="66">
        <f>'3- Export SMIS'!F26</f>
        <v>0</v>
      </c>
      <c r="D32" s="66">
        <f>'3- Export SMIS'!G26</f>
        <v>0</v>
      </c>
      <c r="E32" s="67">
        <f t="shared" si="4"/>
        <v>0</v>
      </c>
      <c r="F32" s="67">
        <f>'3- Export SMIS'!V26</f>
        <v>0</v>
      </c>
      <c r="G32" s="67">
        <f>'3- Export SMIS'!W26</f>
        <v>0</v>
      </c>
      <c r="H32" s="67">
        <f>'3- Export SMIS'!Z26</f>
        <v>0</v>
      </c>
      <c r="I32" s="68" t="e">
        <f t="shared" si="5"/>
        <v>#DIV/0!</v>
      </c>
      <c r="J32" s="67">
        <f>'3- Export SMIS'!AA26</f>
        <v>0</v>
      </c>
      <c r="K32" s="68" t="e">
        <f t="shared" si="6"/>
        <v>#DIV/0!</v>
      </c>
      <c r="L32" s="67">
        <f>'3- Export SMIS'!X26</f>
        <v>0</v>
      </c>
      <c r="M32" s="69" t="e">
        <f t="shared" si="7"/>
        <v>#DIV/0!</v>
      </c>
      <c r="N32" s="67">
        <f>'3- Export SMIS'!S26+'3- Export SMIS'!U26</f>
        <v>0</v>
      </c>
      <c r="O32" s="57">
        <f>'3- Export SMIS'!K26</f>
        <v>0</v>
      </c>
    </row>
    <row r="33" spans="1:15" x14ac:dyDescent="0.2">
      <c r="A33" s="66">
        <f>'3- Export SMIS'!D27</f>
        <v>0</v>
      </c>
      <c r="B33" s="66">
        <f>'3- Export SMIS'!E27</f>
        <v>0</v>
      </c>
      <c r="C33" s="66">
        <f>'3- Export SMIS'!F27</f>
        <v>0</v>
      </c>
      <c r="D33" s="66">
        <f>'3- Export SMIS'!G27</f>
        <v>0</v>
      </c>
      <c r="E33" s="67">
        <f t="shared" si="4"/>
        <v>0</v>
      </c>
      <c r="F33" s="67">
        <f>'3- Export SMIS'!V27</f>
        <v>0</v>
      </c>
      <c r="G33" s="67">
        <f>'3- Export SMIS'!W27</f>
        <v>0</v>
      </c>
      <c r="H33" s="67">
        <f>'3- Export SMIS'!Z27</f>
        <v>0</v>
      </c>
      <c r="I33" s="68" t="e">
        <f t="shared" si="5"/>
        <v>#DIV/0!</v>
      </c>
      <c r="J33" s="67">
        <f>'3- Export SMIS'!AA27</f>
        <v>0</v>
      </c>
      <c r="K33" s="68" t="e">
        <f t="shared" si="6"/>
        <v>#DIV/0!</v>
      </c>
      <c r="L33" s="67">
        <f>'3- Export SMIS'!X27</f>
        <v>0</v>
      </c>
      <c r="M33" s="69" t="e">
        <f t="shared" si="7"/>
        <v>#DIV/0!</v>
      </c>
      <c r="N33" s="67">
        <f>'3- Export SMIS'!S27+'3- Export SMIS'!U27</f>
        <v>0</v>
      </c>
      <c r="O33" s="57">
        <f>'3- Export SMIS'!K27</f>
        <v>0</v>
      </c>
    </row>
    <row r="34" spans="1:15" x14ac:dyDescent="0.2">
      <c r="A34" s="66">
        <f>'3- Export SMIS'!D28</f>
        <v>0</v>
      </c>
      <c r="B34" s="66">
        <f>'3- Export SMIS'!E28</f>
        <v>0</v>
      </c>
      <c r="C34" s="66">
        <f>'3- Export SMIS'!F28</f>
        <v>0</v>
      </c>
      <c r="D34" s="66">
        <f>'3- Export SMIS'!G28</f>
        <v>0</v>
      </c>
      <c r="E34" s="67">
        <f t="shared" si="4"/>
        <v>0</v>
      </c>
      <c r="F34" s="67">
        <f>'3- Export SMIS'!V28</f>
        <v>0</v>
      </c>
      <c r="G34" s="67">
        <f>'3- Export SMIS'!W28</f>
        <v>0</v>
      </c>
      <c r="H34" s="67">
        <f>'3- Export SMIS'!Z28</f>
        <v>0</v>
      </c>
      <c r="I34" s="68" t="e">
        <f t="shared" si="5"/>
        <v>#DIV/0!</v>
      </c>
      <c r="J34" s="67">
        <f>'3- Export SMIS'!AA28</f>
        <v>0</v>
      </c>
      <c r="K34" s="68" t="e">
        <f t="shared" si="6"/>
        <v>#DIV/0!</v>
      </c>
      <c r="L34" s="67">
        <f>'3- Export SMIS'!X28</f>
        <v>0</v>
      </c>
      <c r="M34" s="69" t="e">
        <f t="shared" si="7"/>
        <v>#DIV/0!</v>
      </c>
      <c r="N34" s="67">
        <f>'3- Export SMIS'!S28+'3- Export SMIS'!U28</f>
        <v>0</v>
      </c>
      <c r="O34" s="57">
        <f>'3- Export SMIS'!K28</f>
        <v>0</v>
      </c>
    </row>
    <row r="35" spans="1:15" x14ac:dyDescent="0.2">
      <c r="A35" s="66">
        <f>'3- Export SMIS'!D29</f>
        <v>0</v>
      </c>
      <c r="B35" s="66">
        <f>'3- Export SMIS'!E29</f>
        <v>0</v>
      </c>
      <c r="C35" s="66">
        <f>'3- Export SMIS'!F29</f>
        <v>0</v>
      </c>
      <c r="D35" s="66">
        <f>'3- Export SMIS'!G29</f>
        <v>0</v>
      </c>
      <c r="E35" s="67">
        <f t="shared" si="4"/>
        <v>0</v>
      </c>
      <c r="F35" s="67">
        <f>'3- Export SMIS'!V29</f>
        <v>0</v>
      </c>
      <c r="G35" s="67">
        <f>'3- Export SMIS'!W29</f>
        <v>0</v>
      </c>
      <c r="H35" s="67">
        <f>'3- Export SMIS'!Z29</f>
        <v>0</v>
      </c>
      <c r="I35" s="68" t="e">
        <f t="shared" si="5"/>
        <v>#DIV/0!</v>
      </c>
      <c r="J35" s="67">
        <f>'3- Export SMIS'!AA29</f>
        <v>0</v>
      </c>
      <c r="K35" s="68" t="e">
        <f t="shared" si="6"/>
        <v>#DIV/0!</v>
      </c>
      <c r="L35" s="67">
        <f>'3- Export SMIS'!X29</f>
        <v>0</v>
      </c>
      <c r="M35" s="69" t="e">
        <f t="shared" si="7"/>
        <v>#DIV/0!</v>
      </c>
      <c r="N35" s="67">
        <f>'3- Export SMIS'!S29+'3- Export SMIS'!U29</f>
        <v>0</v>
      </c>
      <c r="O35" s="57">
        <f>'3- Export SMIS'!K29</f>
        <v>0</v>
      </c>
    </row>
    <row r="36" spans="1:15" x14ac:dyDescent="0.2">
      <c r="A36" s="66">
        <f>'3- Export SMIS'!D30</f>
        <v>0</v>
      </c>
      <c r="B36" s="66">
        <f>'3- Export SMIS'!E30</f>
        <v>0</v>
      </c>
      <c r="C36" s="66">
        <f>'3- Export SMIS'!F30</f>
        <v>0</v>
      </c>
      <c r="D36" s="66">
        <f>'3- Export SMIS'!G30</f>
        <v>0</v>
      </c>
      <c r="E36" s="67">
        <f t="shared" si="4"/>
        <v>0</v>
      </c>
      <c r="F36" s="67">
        <f>'3- Export SMIS'!V30</f>
        <v>0</v>
      </c>
      <c r="G36" s="67">
        <f>'3- Export SMIS'!W30</f>
        <v>0</v>
      </c>
      <c r="H36" s="67">
        <f>'3- Export SMIS'!Z30</f>
        <v>0</v>
      </c>
      <c r="I36" s="68" t="e">
        <f t="shared" si="5"/>
        <v>#DIV/0!</v>
      </c>
      <c r="J36" s="67">
        <f>'3- Export SMIS'!AA30</f>
        <v>0</v>
      </c>
      <c r="K36" s="68" t="e">
        <f t="shared" si="6"/>
        <v>#DIV/0!</v>
      </c>
      <c r="L36" s="67">
        <f>'3- Export SMIS'!X30</f>
        <v>0</v>
      </c>
      <c r="M36" s="69" t="e">
        <f t="shared" si="7"/>
        <v>#DIV/0!</v>
      </c>
      <c r="N36" s="67">
        <f>'3- Export SMIS'!S30+'3- Export SMIS'!U30</f>
        <v>0</v>
      </c>
      <c r="O36" s="57">
        <f>'3- Export SMIS'!K30</f>
        <v>0</v>
      </c>
    </row>
    <row r="37" spans="1:15" x14ac:dyDescent="0.2">
      <c r="A37" s="66">
        <f>'3- Export SMIS'!D31</f>
        <v>0</v>
      </c>
      <c r="B37" s="66">
        <f>'3- Export SMIS'!E31</f>
        <v>0</v>
      </c>
      <c r="C37" s="66">
        <f>'3- Export SMIS'!F31</f>
        <v>0</v>
      </c>
      <c r="D37" s="66">
        <f>'3- Export SMIS'!G31</f>
        <v>0</v>
      </c>
      <c r="E37" s="67">
        <f t="shared" si="4"/>
        <v>0</v>
      </c>
      <c r="F37" s="67">
        <f>'3- Export SMIS'!V31</f>
        <v>0</v>
      </c>
      <c r="G37" s="67">
        <f>'3- Export SMIS'!W31</f>
        <v>0</v>
      </c>
      <c r="H37" s="67">
        <f>'3- Export SMIS'!Z31</f>
        <v>0</v>
      </c>
      <c r="I37" s="68" t="e">
        <f t="shared" si="5"/>
        <v>#DIV/0!</v>
      </c>
      <c r="J37" s="67">
        <f>'3- Export SMIS'!AA31</f>
        <v>0</v>
      </c>
      <c r="K37" s="68" t="e">
        <f t="shared" si="6"/>
        <v>#DIV/0!</v>
      </c>
      <c r="L37" s="67">
        <f>'3- Export SMIS'!X31</f>
        <v>0</v>
      </c>
      <c r="M37" s="69" t="e">
        <f t="shared" si="7"/>
        <v>#DIV/0!</v>
      </c>
      <c r="N37" s="67">
        <f>'3- Export SMIS'!S31+'3- Export SMIS'!U31</f>
        <v>0</v>
      </c>
      <c r="O37" s="57">
        <f>'3- Export SMIS'!K31</f>
        <v>0</v>
      </c>
    </row>
    <row r="38" spans="1:15" x14ac:dyDescent="0.2">
      <c r="A38" s="66">
        <f>'3- Export SMIS'!D32</f>
        <v>0</v>
      </c>
      <c r="B38" s="66">
        <f>'3- Export SMIS'!E32</f>
        <v>0</v>
      </c>
      <c r="C38" s="66">
        <f>'3- Export SMIS'!F32</f>
        <v>0</v>
      </c>
      <c r="D38" s="66">
        <f>'3- Export SMIS'!G32</f>
        <v>0</v>
      </c>
      <c r="E38" s="67">
        <f t="shared" si="4"/>
        <v>0</v>
      </c>
      <c r="F38" s="67">
        <f>'3- Export SMIS'!V32</f>
        <v>0</v>
      </c>
      <c r="G38" s="67">
        <f>'3- Export SMIS'!W32</f>
        <v>0</v>
      </c>
      <c r="H38" s="67">
        <f>'3- Export SMIS'!Z32</f>
        <v>0</v>
      </c>
      <c r="I38" s="68" t="e">
        <f t="shared" si="5"/>
        <v>#DIV/0!</v>
      </c>
      <c r="J38" s="67">
        <f>'3- Export SMIS'!AA32</f>
        <v>0</v>
      </c>
      <c r="K38" s="68" t="e">
        <f t="shared" si="6"/>
        <v>#DIV/0!</v>
      </c>
      <c r="L38" s="67">
        <f>'3- Export SMIS'!X32</f>
        <v>0</v>
      </c>
      <c r="M38" s="69" t="e">
        <f t="shared" si="7"/>
        <v>#DIV/0!</v>
      </c>
      <c r="N38" s="67">
        <f>'3- Export SMIS'!S32+'3- Export SMIS'!U32</f>
        <v>0</v>
      </c>
      <c r="O38" s="57">
        <f>'3- Export SMIS'!K32</f>
        <v>0</v>
      </c>
    </row>
    <row r="39" spans="1:15" x14ac:dyDescent="0.2">
      <c r="A39" s="66">
        <f>'3- Export SMIS'!D33</f>
        <v>0</v>
      </c>
      <c r="B39" s="66">
        <f>'3- Export SMIS'!E33</f>
        <v>0</v>
      </c>
      <c r="C39" s="66">
        <f>'3- Export SMIS'!F33</f>
        <v>0</v>
      </c>
      <c r="D39" s="66">
        <f>'3- Export SMIS'!G33</f>
        <v>0</v>
      </c>
      <c r="E39" s="67">
        <f t="shared" si="4"/>
        <v>0</v>
      </c>
      <c r="F39" s="67">
        <f>'3- Export SMIS'!V33</f>
        <v>0</v>
      </c>
      <c r="G39" s="67">
        <f>'3- Export SMIS'!W33</f>
        <v>0</v>
      </c>
      <c r="H39" s="67">
        <f>'3- Export SMIS'!Z33</f>
        <v>0</v>
      </c>
      <c r="I39" s="68" t="e">
        <f t="shared" si="5"/>
        <v>#DIV/0!</v>
      </c>
      <c r="J39" s="67">
        <f>'3- Export SMIS'!AA33</f>
        <v>0</v>
      </c>
      <c r="K39" s="68" t="e">
        <f t="shared" si="6"/>
        <v>#DIV/0!</v>
      </c>
      <c r="L39" s="67">
        <f>'3- Export SMIS'!X33</f>
        <v>0</v>
      </c>
      <c r="M39" s="69" t="e">
        <f t="shared" si="7"/>
        <v>#DIV/0!</v>
      </c>
      <c r="N39" s="67">
        <f>'3- Export SMIS'!S33+'3- Export SMIS'!U33</f>
        <v>0</v>
      </c>
      <c r="O39" s="57">
        <f>'3- Export SMIS'!K33</f>
        <v>0</v>
      </c>
    </row>
    <row r="40" spans="1:15" x14ac:dyDescent="0.2">
      <c r="A40" s="66">
        <f>'3- Export SMIS'!D34</f>
        <v>0</v>
      </c>
      <c r="B40" s="66">
        <f>'3- Export SMIS'!E34</f>
        <v>0</v>
      </c>
      <c r="C40" s="66">
        <f>'3- Export SMIS'!F34</f>
        <v>0</v>
      </c>
      <c r="D40" s="66">
        <f>'3- Export SMIS'!G34</f>
        <v>0</v>
      </c>
      <c r="E40" s="67">
        <f t="shared" si="4"/>
        <v>0</v>
      </c>
      <c r="F40" s="67">
        <f>'3- Export SMIS'!V34</f>
        <v>0</v>
      </c>
      <c r="G40" s="67">
        <f>'3- Export SMIS'!W34</f>
        <v>0</v>
      </c>
      <c r="H40" s="67">
        <f>'3- Export SMIS'!Z34</f>
        <v>0</v>
      </c>
      <c r="I40" s="68" t="e">
        <f t="shared" si="5"/>
        <v>#DIV/0!</v>
      </c>
      <c r="J40" s="67">
        <f>'3- Export SMIS'!AA34</f>
        <v>0</v>
      </c>
      <c r="K40" s="68" t="e">
        <f t="shared" si="6"/>
        <v>#DIV/0!</v>
      </c>
      <c r="L40" s="67">
        <f>'3- Export SMIS'!X34</f>
        <v>0</v>
      </c>
      <c r="M40" s="69" t="e">
        <f t="shared" si="7"/>
        <v>#DIV/0!</v>
      </c>
      <c r="N40" s="67">
        <f>'3- Export SMIS'!S34+'3- Export SMIS'!U34</f>
        <v>0</v>
      </c>
      <c r="O40" s="57">
        <f>'3- Export SMIS'!K34</f>
        <v>0</v>
      </c>
    </row>
    <row r="41" spans="1:15" x14ac:dyDescent="0.2">
      <c r="A41" s="66">
        <f>'3- Export SMIS'!D35</f>
        <v>0</v>
      </c>
      <c r="B41" s="66">
        <f>'3- Export SMIS'!E35</f>
        <v>0</v>
      </c>
      <c r="C41" s="66">
        <f>'3- Export SMIS'!F35</f>
        <v>0</v>
      </c>
      <c r="D41" s="66">
        <f>'3- Export SMIS'!G35</f>
        <v>0</v>
      </c>
      <c r="E41" s="67">
        <f t="shared" si="4"/>
        <v>0</v>
      </c>
      <c r="F41" s="67">
        <f>'3- Export SMIS'!V35</f>
        <v>0</v>
      </c>
      <c r="G41" s="67">
        <f>'3- Export SMIS'!W35</f>
        <v>0</v>
      </c>
      <c r="H41" s="67">
        <f>'3- Export SMIS'!Z35</f>
        <v>0</v>
      </c>
      <c r="I41" s="68" t="e">
        <f t="shared" si="5"/>
        <v>#DIV/0!</v>
      </c>
      <c r="J41" s="67">
        <f>'3- Export SMIS'!AA35</f>
        <v>0</v>
      </c>
      <c r="K41" s="68" t="e">
        <f t="shared" si="6"/>
        <v>#DIV/0!</v>
      </c>
      <c r="L41" s="67">
        <f>'3- Export SMIS'!X35</f>
        <v>0</v>
      </c>
      <c r="M41" s="69" t="e">
        <f t="shared" si="7"/>
        <v>#DIV/0!</v>
      </c>
      <c r="N41" s="67">
        <f>'3- Export SMIS'!S35+'3- Export SMIS'!U35</f>
        <v>0</v>
      </c>
      <c r="O41" s="57">
        <f>'3- Export SMIS'!K35</f>
        <v>0</v>
      </c>
    </row>
    <row r="42" spans="1:15" x14ac:dyDescent="0.2">
      <c r="A42" s="66">
        <f>'3- Export SMIS'!D36</f>
        <v>0</v>
      </c>
      <c r="B42" s="66">
        <f>'3- Export SMIS'!E36</f>
        <v>0</v>
      </c>
      <c r="C42" s="66">
        <f>'3- Export SMIS'!F36</f>
        <v>0</v>
      </c>
      <c r="D42" s="66">
        <f>'3- Export SMIS'!G36</f>
        <v>0</v>
      </c>
      <c r="E42" s="67">
        <f t="shared" si="4"/>
        <v>0</v>
      </c>
      <c r="F42" s="67">
        <f>'3- Export SMIS'!V36</f>
        <v>0</v>
      </c>
      <c r="G42" s="67">
        <f>'3- Export SMIS'!W36</f>
        <v>0</v>
      </c>
      <c r="H42" s="67">
        <f>'3- Export SMIS'!Z36</f>
        <v>0</v>
      </c>
      <c r="I42" s="68" t="e">
        <f t="shared" si="5"/>
        <v>#DIV/0!</v>
      </c>
      <c r="J42" s="67">
        <f>'3- Export SMIS'!AA36</f>
        <v>0</v>
      </c>
      <c r="K42" s="68" t="e">
        <f t="shared" si="6"/>
        <v>#DIV/0!</v>
      </c>
      <c r="L42" s="67">
        <f>'3- Export SMIS'!X36</f>
        <v>0</v>
      </c>
      <c r="M42" s="69" t="e">
        <f t="shared" si="7"/>
        <v>#DIV/0!</v>
      </c>
      <c r="N42" s="67">
        <f>'3- Export SMIS'!S36+'3- Export SMIS'!U36</f>
        <v>0</v>
      </c>
      <c r="O42" s="57">
        <f>'3- Export SMIS'!K36</f>
        <v>0</v>
      </c>
    </row>
    <row r="43" spans="1:15" x14ac:dyDescent="0.2">
      <c r="A43" s="66">
        <f>'3- Export SMIS'!D37</f>
        <v>0</v>
      </c>
      <c r="B43" s="66">
        <f>'3- Export SMIS'!E37</f>
        <v>0</v>
      </c>
      <c r="C43" s="66">
        <f>'3- Export SMIS'!F37</f>
        <v>0</v>
      </c>
      <c r="D43" s="66">
        <f>'3- Export SMIS'!G37</f>
        <v>0</v>
      </c>
      <c r="E43" s="67">
        <f t="shared" si="4"/>
        <v>0</v>
      </c>
      <c r="F43" s="67">
        <f>'3- Export SMIS'!V37</f>
        <v>0</v>
      </c>
      <c r="G43" s="67">
        <f>'3- Export SMIS'!W37</f>
        <v>0</v>
      </c>
      <c r="H43" s="67">
        <f>'3- Export SMIS'!Z37</f>
        <v>0</v>
      </c>
      <c r="I43" s="68" t="e">
        <f t="shared" si="5"/>
        <v>#DIV/0!</v>
      </c>
      <c r="J43" s="67">
        <f>'3- Export SMIS'!AA37</f>
        <v>0</v>
      </c>
      <c r="K43" s="68" t="e">
        <f t="shared" si="6"/>
        <v>#DIV/0!</v>
      </c>
      <c r="L43" s="67">
        <f>'3- Export SMIS'!X37</f>
        <v>0</v>
      </c>
      <c r="M43" s="69" t="e">
        <f t="shared" si="7"/>
        <v>#DIV/0!</v>
      </c>
      <c r="N43" s="67">
        <f>'3- Export SMIS'!S37+'3- Export SMIS'!U37</f>
        <v>0</v>
      </c>
      <c r="O43" s="57">
        <f>'3- Export SMIS'!K37</f>
        <v>0</v>
      </c>
    </row>
    <row r="44" spans="1:15" x14ac:dyDescent="0.2">
      <c r="A44" s="66">
        <f>'3- Export SMIS'!D38</f>
        <v>0</v>
      </c>
      <c r="B44" s="66">
        <f>'3- Export SMIS'!E38</f>
        <v>0</v>
      </c>
      <c r="C44" s="66">
        <f>'3- Export SMIS'!F38</f>
        <v>0</v>
      </c>
      <c r="D44" s="66">
        <f>'3- Export SMIS'!G38</f>
        <v>0</v>
      </c>
      <c r="E44" s="67">
        <f t="shared" si="4"/>
        <v>0</v>
      </c>
      <c r="F44" s="67">
        <f>'3- Export SMIS'!V38</f>
        <v>0</v>
      </c>
      <c r="G44" s="67">
        <f>'3- Export SMIS'!W38</f>
        <v>0</v>
      </c>
      <c r="H44" s="67">
        <f>'3- Export SMIS'!Z38</f>
        <v>0</v>
      </c>
      <c r="I44" s="68" t="e">
        <f t="shared" si="5"/>
        <v>#DIV/0!</v>
      </c>
      <c r="J44" s="67">
        <f>'3- Export SMIS'!AA38</f>
        <v>0</v>
      </c>
      <c r="K44" s="68" t="e">
        <f t="shared" si="6"/>
        <v>#DIV/0!</v>
      </c>
      <c r="L44" s="67">
        <f>'3- Export SMIS'!X38</f>
        <v>0</v>
      </c>
      <c r="M44" s="69" t="e">
        <f t="shared" si="7"/>
        <v>#DIV/0!</v>
      </c>
      <c r="N44" s="67">
        <f>'3- Export SMIS'!S38+'3- Export SMIS'!U38</f>
        <v>0</v>
      </c>
      <c r="O44" s="57">
        <f>'3- Export SMIS'!K38</f>
        <v>0</v>
      </c>
    </row>
    <row r="45" spans="1:15" x14ac:dyDescent="0.2">
      <c r="A45" s="66">
        <f>'3- Export SMIS'!D39</f>
        <v>0</v>
      </c>
      <c r="B45" s="66">
        <f>'3- Export SMIS'!E39</f>
        <v>0</v>
      </c>
      <c r="C45" s="66">
        <f>'3- Export SMIS'!F39</f>
        <v>0</v>
      </c>
      <c r="D45" s="66">
        <f>'3- Export SMIS'!G39</f>
        <v>0</v>
      </c>
      <c r="E45" s="67">
        <f t="shared" si="4"/>
        <v>0</v>
      </c>
      <c r="F45" s="67">
        <f>'3- Export SMIS'!V39</f>
        <v>0</v>
      </c>
      <c r="G45" s="67">
        <f>'3- Export SMIS'!W39</f>
        <v>0</v>
      </c>
      <c r="H45" s="67">
        <f>'3- Export SMIS'!Z39</f>
        <v>0</v>
      </c>
      <c r="I45" s="68" t="e">
        <f t="shared" si="5"/>
        <v>#DIV/0!</v>
      </c>
      <c r="J45" s="67">
        <f>'3- Export SMIS'!AA39</f>
        <v>0</v>
      </c>
      <c r="K45" s="68" t="e">
        <f t="shared" si="6"/>
        <v>#DIV/0!</v>
      </c>
      <c r="L45" s="67">
        <f>'3- Export SMIS'!X39</f>
        <v>0</v>
      </c>
      <c r="M45" s="69" t="e">
        <f t="shared" si="7"/>
        <v>#DIV/0!</v>
      </c>
      <c r="N45" s="67">
        <f>'3- Export SMIS'!S39+'3- Export SMIS'!U39</f>
        <v>0</v>
      </c>
      <c r="O45" s="57">
        <f>'3- Export SMIS'!K39</f>
        <v>0</v>
      </c>
    </row>
    <row r="46" spans="1:15" x14ac:dyDescent="0.2">
      <c r="A46" s="66">
        <f>'3- Export SMIS'!D40</f>
        <v>0</v>
      </c>
      <c r="B46" s="66">
        <f>'3- Export SMIS'!E40</f>
        <v>0</v>
      </c>
      <c r="C46" s="66">
        <f>'3- Export SMIS'!F40</f>
        <v>0</v>
      </c>
      <c r="D46" s="66">
        <f>'3- Export SMIS'!G40</f>
        <v>0</v>
      </c>
      <c r="E46" s="67">
        <f t="shared" si="4"/>
        <v>0</v>
      </c>
      <c r="F46" s="67">
        <f>'3- Export SMIS'!V40</f>
        <v>0</v>
      </c>
      <c r="G46" s="67">
        <f>'3- Export SMIS'!W40</f>
        <v>0</v>
      </c>
      <c r="H46" s="67">
        <f>'3- Export SMIS'!Z40</f>
        <v>0</v>
      </c>
      <c r="I46" s="68" t="e">
        <f t="shared" si="5"/>
        <v>#DIV/0!</v>
      </c>
      <c r="J46" s="67">
        <f>'3- Export SMIS'!AA40</f>
        <v>0</v>
      </c>
      <c r="K46" s="68" t="e">
        <f t="shared" si="6"/>
        <v>#DIV/0!</v>
      </c>
      <c r="L46" s="67">
        <f>'3- Export SMIS'!X40</f>
        <v>0</v>
      </c>
      <c r="M46" s="69" t="e">
        <f t="shared" si="7"/>
        <v>#DIV/0!</v>
      </c>
      <c r="N46" s="67">
        <f>'3- Export SMIS'!S40+'3- Export SMIS'!U40</f>
        <v>0</v>
      </c>
      <c r="O46" s="57">
        <f>'3- Export SMIS'!K40</f>
        <v>0</v>
      </c>
    </row>
    <row r="47" spans="1:15" x14ac:dyDescent="0.2">
      <c r="A47" s="66">
        <f>'3- Export SMIS'!D41</f>
        <v>0</v>
      </c>
      <c r="B47" s="66">
        <f>'3- Export SMIS'!E41</f>
        <v>0</v>
      </c>
      <c r="C47" s="66">
        <f>'3- Export SMIS'!F41</f>
        <v>0</v>
      </c>
      <c r="D47" s="66">
        <f>'3- Export SMIS'!G41</f>
        <v>0</v>
      </c>
      <c r="E47" s="67">
        <f t="shared" si="4"/>
        <v>0</v>
      </c>
      <c r="F47" s="67">
        <f>'3- Export SMIS'!V41</f>
        <v>0</v>
      </c>
      <c r="G47" s="67">
        <f>'3- Export SMIS'!W41</f>
        <v>0</v>
      </c>
      <c r="H47" s="67">
        <f>'3- Export SMIS'!Z41</f>
        <v>0</v>
      </c>
      <c r="I47" s="68" t="e">
        <f t="shared" si="5"/>
        <v>#DIV/0!</v>
      </c>
      <c r="J47" s="67">
        <f>'3- Export SMIS'!AA41</f>
        <v>0</v>
      </c>
      <c r="K47" s="68" t="e">
        <f t="shared" si="6"/>
        <v>#DIV/0!</v>
      </c>
      <c r="L47" s="67">
        <f>'3- Export SMIS'!X41</f>
        <v>0</v>
      </c>
      <c r="M47" s="69" t="e">
        <f t="shared" si="7"/>
        <v>#DIV/0!</v>
      </c>
      <c r="N47" s="67">
        <f>'3- Export SMIS'!S41+'3- Export SMIS'!U41</f>
        <v>0</v>
      </c>
      <c r="O47" s="57">
        <f>'3- Export SMIS'!K41</f>
        <v>0</v>
      </c>
    </row>
    <row r="48" spans="1:15" x14ac:dyDescent="0.2">
      <c r="A48" s="66">
        <f>'3- Export SMIS'!D42</f>
        <v>0</v>
      </c>
      <c r="B48" s="66">
        <f>'3- Export SMIS'!E42</f>
        <v>0</v>
      </c>
      <c r="C48" s="66">
        <f>'3- Export SMIS'!F42</f>
        <v>0</v>
      </c>
      <c r="D48" s="66">
        <f>'3- Export SMIS'!G42</f>
        <v>0</v>
      </c>
      <c r="E48" s="67">
        <f t="shared" si="4"/>
        <v>0</v>
      </c>
      <c r="F48" s="67">
        <f>'3- Export SMIS'!V42</f>
        <v>0</v>
      </c>
      <c r="G48" s="67">
        <f>'3- Export SMIS'!W42</f>
        <v>0</v>
      </c>
      <c r="H48" s="67">
        <f>'3- Export SMIS'!Z42</f>
        <v>0</v>
      </c>
      <c r="I48" s="68" t="e">
        <f t="shared" si="5"/>
        <v>#DIV/0!</v>
      </c>
      <c r="J48" s="67">
        <f>'3- Export SMIS'!AA42</f>
        <v>0</v>
      </c>
      <c r="K48" s="68" t="e">
        <f t="shared" si="6"/>
        <v>#DIV/0!</v>
      </c>
      <c r="L48" s="67">
        <f>'3- Export SMIS'!X42</f>
        <v>0</v>
      </c>
      <c r="M48" s="69" t="e">
        <f t="shared" si="7"/>
        <v>#DIV/0!</v>
      </c>
      <c r="N48" s="67">
        <f>'3- Export SMIS'!S42+'3- Export SMIS'!U42</f>
        <v>0</v>
      </c>
      <c r="O48" s="57">
        <f>'3- Export SMIS'!K42</f>
        <v>0</v>
      </c>
    </row>
    <row r="49" spans="1:15" x14ac:dyDescent="0.2">
      <c r="A49" s="66">
        <f>'3- Export SMIS'!D43</f>
        <v>0</v>
      </c>
      <c r="B49" s="66">
        <f>'3- Export SMIS'!E43</f>
        <v>0</v>
      </c>
      <c r="C49" s="66">
        <f>'3- Export SMIS'!F43</f>
        <v>0</v>
      </c>
      <c r="D49" s="66">
        <f>'3- Export SMIS'!G43</f>
        <v>0</v>
      </c>
      <c r="E49" s="67">
        <f t="shared" si="4"/>
        <v>0</v>
      </c>
      <c r="F49" s="67">
        <f>'3- Export SMIS'!V43</f>
        <v>0</v>
      </c>
      <c r="G49" s="67">
        <f>'3- Export SMIS'!W43</f>
        <v>0</v>
      </c>
      <c r="H49" s="67">
        <f>'3- Export SMIS'!Z43</f>
        <v>0</v>
      </c>
      <c r="I49" s="68" t="e">
        <f t="shared" si="5"/>
        <v>#DIV/0!</v>
      </c>
      <c r="J49" s="67">
        <f>'3- Export SMIS'!AA43</f>
        <v>0</v>
      </c>
      <c r="K49" s="68" t="e">
        <f t="shared" si="6"/>
        <v>#DIV/0!</v>
      </c>
      <c r="L49" s="67">
        <f>'3- Export SMIS'!X43</f>
        <v>0</v>
      </c>
      <c r="M49" s="69" t="e">
        <f t="shared" si="7"/>
        <v>#DIV/0!</v>
      </c>
      <c r="N49" s="67">
        <f>'3- Export SMIS'!S43+'3- Export SMIS'!U43</f>
        <v>0</v>
      </c>
      <c r="O49" s="57">
        <f>'3- Export SMIS'!K43</f>
        <v>0</v>
      </c>
    </row>
    <row r="50" spans="1:15" x14ac:dyDescent="0.2">
      <c r="A50" s="66">
        <f>'3- Export SMIS'!D44</f>
        <v>0</v>
      </c>
      <c r="B50" s="66">
        <f>'3- Export SMIS'!E44</f>
        <v>0</v>
      </c>
      <c r="C50" s="66">
        <f>'3- Export SMIS'!F44</f>
        <v>0</v>
      </c>
      <c r="D50" s="66">
        <f>'3- Export SMIS'!G44</f>
        <v>0</v>
      </c>
      <c r="E50" s="67">
        <f t="shared" si="4"/>
        <v>0</v>
      </c>
      <c r="F50" s="67">
        <f>'3- Export SMIS'!V44</f>
        <v>0</v>
      </c>
      <c r="G50" s="67">
        <f>'3- Export SMIS'!W44</f>
        <v>0</v>
      </c>
      <c r="H50" s="67">
        <f>'3- Export SMIS'!Z44</f>
        <v>0</v>
      </c>
      <c r="I50" s="68" t="e">
        <f t="shared" si="5"/>
        <v>#DIV/0!</v>
      </c>
      <c r="J50" s="67">
        <f>'3- Export SMIS'!AA44</f>
        <v>0</v>
      </c>
      <c r="K50" s="68" t="e">
        <f t="shared" si="6"/>
        <v>#DIV/0!</v>
      </c>
      <c r="L50" s="67">
        <f>'3- Export SMIS'!X44</f>
        <v>0</v>
      </c>
      <c r="M50" s="69" t="e">
        <f t="shared" si="7"/>
        <v>#DIV/0!</v>
      </c>
      <c r="N50" s="67">
        <f>'3- Export SMIS'!S44+'3- Export SMIS'!U44</f>
        <v>0</v>
      </c>
      <c r="O50" s="57">
        <f>'3- Export SMIS'!K44</f>
        <v>0</v>
      </c>
    </row>
    <row r="51" spans="1:15" ht="12" thickBot="1" x14ac:dyDescent="0.25">
      <c r="A51" s="486" t="s">
        <v>53</v>
      </c>
      <c r="B51" s="487"/>
      <c r="C51" s="487"/>
      <c r="D51" s="488"/>
      <c r="E51" s="70">
        <f>SUM(E8:E50)</f>
        <v>0</v>
      </c>
      <c r="F51" s="70">
        <f t="shared" ref="F51:N51" si="8">SUM(F8:F50)</f>
        <v>0</v>
      </c>
      <c r="G51" s="70">
        <f t="shared" si="8"/>
        <v>0</v>
      </c>
      <c r="H51" s="70">
        <f t="shared" si="8"/>
        <v>0</v>
      </c>
      <c r="I51" s="71" t="e">
        <f t="shared" si="0"/>
        <v>#DIV/0!</v>
      </c>
      <c r="J51" s="70">
        <f t="shared" si="8"/>
        <v>0</v>
      </c>
      <c r="K51" s="71" t="e">
        <f>J51/H51</f>
        <v>#DIV/0!</v>
      </c>
      <c r="L51" s="70">
        <f t="shared" si="8"/>
        <v>0</v>
      </c>
      <c r="M51" s="71" t="e">
        <f t="shared" si="2"/>
        <v>#DIV/0!</v>
      </c>
      <c r="N51" s="70">
        <f t="shared" si="8"/>
        <v>0</v>
      </c>
    </row>
    <row r="53" spans="1:15" x14ac:dyDescent="0.2">
      <c r="A53" s="72" t="s">
        <v>125</v>
      </c>
      <c r="H53" s="73" t="e">
        <f>I53+K53+M53</f>
        <v>#DIV/0!</v>
      </c>
      <c r="I53" s="73" t="e">
        <f>H51*100%/F51</f>
        <v>#DIV/0!</v>
      </c>
      <c r="K53" s="73" t="e">
        <f>J51*100%/F51</f>
        <v>#DIV/0!</v>
      </c>
      <c r="M53" s="73"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75"/>
  <sheetViews>
    <sheetView tabSelected="1" topLeftCell="A98" zoomScale="80" zoomScaleNormal="80" workbookViewId="0">
      <selection activeCell="N105" sqref="N105"/>
    </sheetView>
  </sheetViews>
  <sheetFormatPr defaultColWidth="8.85546875" defaultRowHeight="12.75" x14ac:dyDescent="0.2"/>
  <cols>
    <col min="1" max="1" width="5.85546875" style="163" customWidth="1"/>
    <col min="2" max="2" width="40" style="132" customWidth="1"/>
    <col min="3" max="3" width="14.28515625" style="132" customWidth="1"/>
    <col min="4" max="4" width="13.28515625" style="132" customWidth="1"/>
    <col min="5" max="5" width="14.7109375" style="132" customWidth="1"/>
    <col min="6" max="6" width="3" style="132" customWidth="1"/>
    <col min="7" max="7" width="15.140625" style="132" customWidth="1"/>
    <col min="8" max="8" width="15.28515625" style="132" customWidth="1"/>
    <col min="9" max="9" width="16.85546875" style="132" customWidth="1"/>
    <col min="10" max="10" width="15.5703125" style="132" customWidth="1"/>
    <col min="11" max="11" width="16.42578125" style="132" customWidth="1"/>
    <col min="12" max="12" width="20" style="132" customWidth="1"/>
    <col min="13" max="13" width="8.85546875" style="132"/>
    <col min="14" max="14" width="12.28515625" style="132" bestFit="1" customWidth="1"/>
    <col min="15" max="15" width="12" style="132" bestFit="1" customWidth="1"/>
    <col min="16" max="16384" width="8.85546875" style="132"/>
  </cols>
  <sheetData>
    <row r="1" spans="1:12" ht="18.75" x14ac:dyDescent="0.3">
      <c r="A1" s="506" t="s">
        <v>76</v>
      </c>
      <c r="B1" s="506"/>
      <c r="C1" s="506"/>
      <c r="D1" s="506"/>
      <c r="E1" s="506"/>
    </row>
    <row r="2" spans="1:12" x14ac:dyDescent="0.2">
      <c r="A2" s="507" t="s">
        <v>77</v>
      </c>
      <c r="B2" s="507"/>
      <c r="C2" s="507"/>
      <c r="D2" s="507"/>
      <c r="E2" s="507"/>
    </row>
    <row r="3" spans="1:12" x14ac:dyDescent="0.2">
      <c r="A3" s="508"/>
      <c r="B3" s="508"/>
      <c r="C3" s="508"/>
      <c r="D3" s="508"/>
      <c r="E3" s="508"/>
    </row>
    <row r="4" spans="1:12" ht="15.75" thickBot="1" x14ac:dyDescent="0.25">
      <c r="A4" s="512" t="s">
        <v>78</v>
      </c>
      <c r="B4" s="512"/>
      <c r="C4" s="512"/>
      <c r="D4" s="512"/>
      <c r="E4" s="512"/>
    </row>
    <row r="5" spans="1:12" ht="55.15" customHeight="1" x14ac:dyDescent="0.2">
      <c r="A5" s="513" t="s">
        <v>79</v>
      </c>
      <c r="B5" s="515" t="s">
        <v>80</v>
      </c>
      <c r="C5" s="133" t="s">
        <v>81</v>
      </c>
      <c r="D5" s="134" t="s">
        <v>82</v>
      </c>
      <c r="E5" s="135" t="s">
        <v>83</v>
      </c>
      <c r="G5" s="133" t="s">
        <v>186</v>
      </c>
      <c r="H5" s="134" t="s">
        <v>69</v>
      </c>
      <c r="I5" s="135" t="s">
        <v>188</v>
      </c>
      <c r="J5" s="133" t="s">
        <v>187</v>
      </c>
      <c r="K5" s="134" t="s">
        <v>140</v>
      </c>
      <c r="L5" s="135" t="s">
        <v>189</v>
      </c>
    </row>
    <row r="6" spans="1:12" ht="15.75" thickBot="1" x14ac:dyDescent="0.25">
      <c r="A6" s="514"/>
      <c r="B6" s="516"/>
      <c r="C6" s="136" t="s">
        <v>84</v>
      </c>
      <c r="D6" s="137" t="s">
        <v>84</v>
      </c>
      <c r="E6" s="138" t="s">
        <v>84</v>
      </c>
      <c r="G6" s="139" t="s">
        <v>84</v>
      </c>
      <c r="H6" s="140" t="s">
        <v>84</v>
      </c>
      <c r="I6" s="141" t="s">
        <v>84</v>
      </c>
      <c r="J6" s="139" t="s">
        <v>84</v>
      </c>
      <c r="K6" s="140" t="s">
        <v>84</v>
      </c>
      <c r="L6" s="141" t="s">
        <v>84</v>
      </c>
    </row>
    <row r="7" spans="1:12" ht="13.5" thickBot="1" x14ac:dyDescent="0.25">
      <c r="A7" s="142" t="s">
        <v>85</v>
      </c>
      <c r="B7" s="142" t="s">
        <v>86</v>
      </c>
      <c r="C7" s="142" t="s">
        <v>87</v>
      </c>
      <c r="D7" s="142" t="s">
        <v>88</v>
      </c>
      <c r="E7" s="142" t="s">
        <v>89</v>
      </c>
      <c r="G7" s="143">
        <f>E7+1</f>
        <v>6</v>
      </c>
      <c r="H7" s="143">
        <f>G7+1</f>
        <v>7</v>
      </c>
      <c r="I7" s="143">
        <f>H7+1</f>
        <v>8</v>
      </c>
      <c r="J7" s="143">
        <f>I7+1</f>
        <v>9</v>
      </c>
      <c r="K7" s="143">
        <f>J7+1</f>
        <v>10</v>
      </c>
      <c r="L7" s="143">
        <f>K7+1</f>
        <v>11</v>
      </c>
    </row>
    <row r="8" spans="1:12" ht="15" x14ac:dyDescent="0.2">
      <c r="A8" s="517" t="s">
        <v>90</v>
      </c>
      <c r="B8" s="518"/>
      <c r="C8" s="518"/>
      <c r="D8" s="518"/>
      <c r="E8" s="519"/>
    </row>
    <row r="9" spans="1:12" s="75" customFormat="1" ht="15" x14ac:dyDescent="0.25">
      <c r="A9" s="230" t="s">
        <v>10</v>
      </c>
      <c r="B9" s="231" t="s">
        <v>91</v>
      </c>
      <c r="C9" s="123">
        <f t="shared" ref="C9:D12" si="0">G9+J9</f>
        <v>0</v>
      </c>
      <c r="D9" s="123">
        <f t="shared" si="0"/>
        <v>0</v>
      </c>
      <c r="E9" s="359">
        <f>C9+D9</f>
        <v>0</v>
      </c>
      <c r="G9" s="227">
        <v>0</v>
      </c>
      <c r="H9" s="227">
        <v>0</v>
      </c>
      <c r="I9" s="228">
        <f>G9+H9</f>
        <v>0</v>
      </c>
      <c r="J9" s="227">
        <v>0</v>
      </c>
      <c r="K9" s="227">
        <v>0</v>
      </c>
      <c r="L9" s="228">
        <f>J9+K9</f>
        <v>0</v>
      </c>
    </row>
    <row r="10" spans="1:12" s="75" customFormat="1" ht="15" x14ac:dyDescent="0.25">
      <c r="A10" s="230" t="s">
        <v>11</v>
      </c>
      <c r="B10" s="231" t="s">
        <v>12</v>
      </c>
      <c r="C10" s="123">
        <f t="shared" si="0"/>
        <v>0</v>
      </c>
      <c r="D10" s="123">
        <f t="shared" si="0"/>
        <v>0</v>
      </c>
      <c r="E10" s="359">
        <f t="shared" ref="E10:E12" si="1">C10+D10</f>
        <v>0</v>
      </c>
      <c r="G10" s="227">
        <v>0</v>
      </c>
      <c r="H10" s="227">
        <v>0</v>
      </c>
      <c r="I10" s="228">
        <f t="shared" ref="I10:I12" si="2">G10+H10</f>
        <v>0</v>
      </c>
      <c r="J10" s="227">
        <v>0</v>
      </c>
      <c r="K10" s="227">
        <v>0</v>
      </c>
      <c r="L10" s="228">
        <f t="shared" ref="L10:L12" si="3">J10+K10</f>
        <v>0</v>
      </c>
    </row>
    <row r="11" spans="1:12" s="75" customFormat="1" ht="26.25" x14ac:dyDescent="0.25">
      <c r="A11" s="230" t="s">
        <v>92</v>
      </c>
      <c r="B11" s="236" t="s">
        <v>93</v>
      </c>
      <c r="C11" s="123">
        <f t="shared" si="0"/>
        <v>0</v>
      </c>
      <c r="D11" s="123">
        <f t="shared" si="0"/>
        <v>0</v>
      </c>
      <c r="E11" s="359">
        <f t="shared" si="1"/>
        <v>0</v>
      </c>
      <c r="G11" s="227">
        <v>0</v>
      </c>
      <c r="H11" s="227">
        <v>0</v>
      </c>
      <c r="I11" s="228">
        <f t="shared" si="2"/>
        <v>0</v>
      </c>
      <c r="J11" s="227">
        <v>0</v>
      </c>
      <c r="K11" s="227">
        <v>0</v>
      </c>
      <c r="L11" s="228">
        <f t="shared" si="3"/>
        <v>0</v>
      </c>
    </row>
    <row r="12" spans="1:12" s="75" customFormat="1" ht="13.15" customHeight="1" thickBot="1" x14ac:dyDescent="0.3">
      <c r="A12" s="357" t="s">
        <v>94</v>
      </c>
      <c r="B12" s="358" t="s">
        <v>95</v>
      </c>
      <c r="C12" s="326">
        <f t="shared" si="0"/>
        <v>0</v>
      </c>
      <c r="D12" s="326">
        <f t="shared" si="0"/>
        <v>0</v>
      </c>
      <c r="E12" s="342">
        <f t="shared" si="1"/>
        <v>0</v>
      </c>
      <c r="G12" s="227">
        <v>0</v>
      </c>
      <c r="H12" s="227">
        <v>0</v>
      </c>
      <c r="I12" s="228">
        <f t="shared" si="2"/>
        <v>0</v>
      </c>
      <c r="J12" s="227">
        <v>0</v>
      </c>
      <c r="K12" s="227">
        <v>0</v>
      </c>
      <c r="L12" s="228">
        <f t="shared" si="3"/>
        <v>0</v>
      </c>
    </row>
    <row r="13" spans="1:12" ht="16.5" thickTop="1" thickBot="1" x14ac:dyDescent="0.3">
      <c r="A13" s="504" t="s">
        <v>96</v>
      </c>
      <c r="B13" s="505"/>
      <c r="C13" s="148">
        <f>SUM(C9:C12)</f>
        <v>0</v>
      </c>
      <c r="D13" s="148">
        <f t="shared" ref="D13:E13" si="4">SUM(D9:D12)</f>
        <v>0</v>
      </c>
      <c r="E13" s="149">
        <f t="shared" si="4"/>
        <v>0</v>
      </c>
      <c r="G13" s="148">
        <f>SUM(G9:G12)</f>
        <v>0</v>
      </c>
      <c r="H13" s="148">
        <f t="shared" ref="H13:L13" si="5">SUM(H9:H12)</f>
        <v>0</v>
      </c>
      <c r="I13" s="148">
        <f t="shared" si="5"/>
        <v>0</v>
      </c>
      <c r="J13" s="148">
        <f t="shared" si="5"/>
        <v>0</v>
      </c>
      <c r="K13" s="148">
        <f t="shared" si="5"/>
        <v>0</v>
      </c>
      <c r="L13" s="148">
        <f t="shared" si="5"/>
        <v>0</v>
      </c>
    </row>
    <row r="14" spans="1:12" ht="16.5" customHeight="1" thickBot="1" x14ac:dyDescent="0.25">
      <c r="A14" s="520" t="s">
        <v>97</v>
      </c>
      <c r="B14" s="510"/>
      <c r="C14" s="510"/>
      <c r="D14" s="510"/>
      <c r="E14" s="511"/>
      <c r="G14" s="150"/>
      <c r="H14" s="150"/>
      <c r="I14" s="150"/>
      <c r="J14" s="150"/>
      <c r="K14" s="150"/>
      <c r="L14" s="150"/>
    </row>
    <row r="15" spans="1:12" ht="34.5" customHeight="1" thickTop="1" thickBot="1" x14ac:dyDescent="0.3">
      <c r="A15" s="328" t="s">
        <v>14</v>
      </c>
      <c r="B15" s="329" t="s">
        <v>153</v>
      </c>
      <c r="C15" s="326">
        <f>G15+J15</f>
        <v>0</v>
      </c>
      <c r="D15" s="326">
        <f>H15+K15</f>
        <v>0</v>
      </c>
      <c r="E15" s="327">
        <f t="shared" ref="E15" si="6">C15+D15</f>
        <v>0</v>
      </c>
      <c r="G15" s="227">
        <v>0</v>
      </c>
      <c r="H15" s="227">
        <v>0</v>
      </c>
      <c r="I15" s="228">
        <f t="shared" ref="I15" si="7">G15+H15</f>
        <v>0</v>
      </c>
      <c r="J15" s="227">
        <v>0</v>
      </c>
      <c r="K15" s="227">
        <v>0</v>
      </c>
      <c r="L15" s="228">
        <f t="shared" ref="L15" si="8">J15+K15</f>
        <v>0</v>
      </c>
    </row>
    <row r="16" spans="1:12" ht="15" customHeight="1" thickTop="1" thickBot="1" x14ac:dyDescent="0.3">
      <c r="A16" s="521" t="s">
        <v>98</v>
      </c>
      <c r="B16" s="522"/>
      <c r="C16" s="152">
        <f>SUM(C15:C15)</f>
        <v>0</v>
      </c>
      <c r="D16" s="152">
        <f>SUM(D15:D15)</f>
        <v>0</v>
      </c>
      <c r="E16" s="153">
        <f>SUM(E15:E15)</f>
        <v>0</v>
      </c>
      <c r="G16" s="148">
        <f t="shared" ref="G16:L16" si="9">SUM(G15:G15)</f>
        <v>0</v>
      </c>
      <c r="H16" s="148">
        <f t="shared" si="9"/>
        <v>0</v>
      </c>
      <c r="I16" s="148">
        <f t="shared" si="9"/>
        <v>0</v>
      </c>
      <c r="J16" s="148">
        <f t="shared" si="9"/>
        <v>0</v>
      </c>
      <c r="K16" s="148">
        <f t="shared" si="9"/>
        <v>0</v>
      </c>
      <c r="L16" s="148">
        <f t="shared" si="9"/>
        <v>0</v>
      </c>
    </row>
    <row r="17" spans="1:12" ht="15" x14ac:dyDescent="0.2">
      <c r="A17" s="523" t="s">
        <v>430</v>
      </c>
      <c r="B17" s="518"/>
      <c r="C17" s="518"/>
      <c r="D17" s="518"/>
      <c r="E17" s="519"/>
      <c r="G17" s="150"/>
      <c r="H17" s="150"/>
      <c r="I17" s="150"/>
      <c r="J17" s="150"/>
      <c r="K17" s="150"/>
      <c r="L17" s="150"/>
    </row>
    <row r="18" spans="1:12" s="75" customFormat="1" ht="15.75" thickBot="1" x14ac:dyDescent="0.3">
      <c r="A18" s="331" t="s">
        <v>199</v>
      </c>
      <c r="B18" s="336" t="s">
        <v>99</v>
      </c>
      <c r="C18" s="330">
        <f>SUM(C19:C21)</f>
        <v>0</v>
      </c>
      <c r="D18" s="330">
        <f t="shared" ref="D18:E18" si="10">SUM(D19:D21)</f>
        <v>0</v>
      </c>
      <c r="E18" s="233">
        <f t="shared" si="10"/>
        <v>0</v>
      </c>
      <c r="G18" s="355">
        <f>G19+G20+G21</f>
        <v>0</v>
      </c>
      <c r="H18" s="355">
        <f>H19+H20+H21</f>
        <v>0</v>
      </c>
      <c r="I18" s="356">
        <f>G18+H18</f>
        <v>0</v>
      </c>
      <c r="J18" s="355">
        <f>J19+J20+J21</f>
        <v>0</v>
      </c>
      <c r="K18" s="355">
        <f>K19+K20+K21</f>
        <v>0</v>
      </c>
      <c r="L18" s="356">
        <f>J18+K18</f>
        <v>0</v>
      </c>
    </row>
    <row r="19" spans="1:12" s="75" customFormat="1" ht="15.75" thickTop="1" x14ac:dyDescent="0.25">
      <c r="A19" s="332" t="s">
        <v>433</v>
      </c>
      <c r="B19" s="360" t="s">
        <v>190</v>
      </c>
      <c r="C19" s="361">
        <f t="shared" ref="C19:D22" si="11">G19+J19</f>
        <v>0</v>
      </c>
      <c r="D19" s="362">
        <f t="shared" si="11"/>
        <v>0</v>
      </c>
      <c r="E19" s="363">
        <f t="shared" ref="E19:E22" si="12">C19+D19</f>
        <v>0</v>
      </c>
      <c r="G19" s="343">
        <v>0</v>
      </c>
      <c r="H19" s="343">
        <v>0</v>
      </c>
      <c r="I19" s="344">
        <f t="shared" ref="I19:I21" si="13">G19+H19</f>
        <v>0</v>
      </c>
      <c r="J19" s="343">
        <v>0</v>
      </c>
      <c r="K19" s="343">
        <v>0</v>
      </c>
      <c r="L19" s="344">
        <f t="shared" ref="L19:L21" si="14">J19+K19</f>
        <v>0</v>
      </c>
    </row>
    <row r="20" spans="1:12" s="75" customFormat="1" ht="15" x14ac:dyDescent="0.25">
      <c r="A20" s="230" t="s">
        <v>434</v>
      </c>
      <c r="B20" s="231" t="s">
        <v>201</v>
      </c>
      <c r="C20" s="123">
        <f t="shared" si="11"/>
        <v>0</v>
      </c>
      <c r="D20" s="123">
        <f t="shared" si="11"/>
        <v>0</v>
      </c>
      <c r="E20" s="359">
        <f t="shared" si="12"/>
        <v>0</v>
      </c>
      <c r="G20" s="227">
        <v>0</v>
      </c>
      <c r="H20" s="227">
        <v>0</v>
      </c>
      <c r="I20" s="228">
        <f t="shared" si="13"/>
        <v>0</v>
      </c>
      <c r="J20" s="227">
        <v>0</v>
      </c>
      <c r="K20" s="227">
        <v>0</v>
      </c>
      <c r="L20" s="228">
        <f t="shared" si="14"/>
        <v>0</v>
      </c>
    </row>
    <row r="21" spans="1:12" s="75" customFormat="1" ht="15.75" thickBot="1" x14ac:dyDescent="0.3">
      <c r="A21" s="238" t="s">
        <v>435</v>
      </c>
      <c r="B21" s="358" t="s">
        <v>154</v>
      </c>
      <c r="C21" s="326">
        <f t="shared" si="11"/>
        <v>0</v>
      </c>
      <c r="D21" s="326">
        <f t="shared" si="11"/>
        <v>0</v>
      </c>
      <c r="E21" s="342">
        <f t="shared" si="12"/>
        <v>0</v>
      </c>
      <c r="G21" s="349">
        <v>0</v>
      </c>
      <c r="H21" s="349">
        <v>0</v>
      </c>
      <c r="I21" s="350">
        <f t="shared" si="13"/>
        <v>0</v>
      </c>
      <c r="J21" s="349">
        <v>0</v>
      </c>
      <c r="K21" s="349">
        <v>0</v>
      </c>
      <c r="L21" s="350">
        <f t="shared" si="14"/>
        <v>0</v>
      </c>
    </row>
    <row r="22" spans="1:12" s="75" customFormat="1" ht="27.75" thickTop="1" thickBot="1" x14ac:dyDescent="0.3">
      <c r="A22" s="365" t="s">
        <v>436</v>
      </c>
      <c r="B22" s="337" t="s">
        <v>202</v>
      </c>
      <c r="C22" s="338">
        <f t="shared" si="11"/>
        <v>0</v>
      </c>
      <c r="D22" s="338">
        <f t="shared" si="11"/>
        <v>0</v>
      </c>
      <c r="E22" s="339">
        <f t="shared" si="12"/>
        <v>0</v>
      </c>
      <c r="F22" s="308"/>
      <c r="G22" s="351">
        <v>0</v>
      </c>
      <c r="H22" s="352">
        <v>0</v>
      </c>
      <c r="I22" s="353">
        <f>G22+H22</f>
        <v>0</v>
      </c>
      <c r="J22" s="352">
        <v>0</v>
      </c>
      <c r="K22" s="352">
        <v>0</v>
      </c>
      <c r="L22" s="354">
        <f>J22+K22</f>
        <v>0</v>
      </c>
    </row>
    <row r="23" spans="1:12" s="75" customFormat="1" ht="16.5" thickTop="1" thickBot="1" x14ac:dyDescent="0.3">
      <c r="A23" s="428" t="s">
        <v>389</v>
      </c>
      <c r="B23" s="427" t="s">
        <v>440</v>
      </c>
      <c r="C23" s="338">
        <f t="shared" ref="C23" si="15">G23+J23</f>
        <v>0</v>
      </c>
      <c r="D23" s="338">
        <f t="shared" ref="D23" si="16">H23+K23</f>
        <v>0</v>
      </c>
      <c r="E23" s="339">
        <f t="shared" ref="E23" si="17">C23+D23</f>
        <v>0</v>
      </c>
      <c r="F23" s="308"/>
      <c r="G23" s="347">
        <v>0</v>
      </c>
      <c r="H23" s="347">
        <v>0</v>
      </c>
      <c r="I23" s="348">
        <f>G23+H23</f>
        <v>0</v>
      </c>
      <c r="J23" s="347">
        <v>0</v>
      </c>
      <c r="K23" s="347">
        <v>0</v>
      </c>
      <c r="L23" s="348">
        <f>J23+K23</f>
        <v>0</v>
      </c>
    </row>
    <row r="24" spans="1:12" s="75" customFormat="1" ht="16.5" thickTop="1" thickBot="1" x14ac:dyDescent="0.3">
      <c r="A24" s="366" t="s">
        <v>442</v>
      </c>
      <c r="B24" s="341" t="s">
        <v>100</v>
      </c>
      <c r="C24" s="333">
        <f>SUM(C25:C28)</f>
        <v>0</v>
      </c>
      <c r="D24" s="334">
        <f>SUM(D25:D28)</f>
        <v>0</v>
      </c>
      <c r="E24" s="234">
        <f>SUM(E25:E28)</f>
        <v>0</v>
      </c>
      <c r="G24" s="346">
        <f t="shared" ref="G24:L24" si="18">SUM(G25:G28)</f>
        <v>0</v>
      </c>
      <c r="H24" s="346">
        <f t="shared" si="18"/>
        <v>0</v>
      </c>
      <c r="I24" s="346">
        <f t="shared" si="18"/>
        <v>0</v>
      </c>
      <c r="J24" s="346">
        <f t="shared" si="18"/>
        <v>0</v>
      </c>
      <c r="K24" s="346">
        <f t="shared" si="18"/>
        <v>0</v>
      </c>
      <c r="L24" s="346">
        <f t="shared" si="18"/>
        <v>0</v>
      </c>
    </row>
    <row r="25" spans="1:12" s="75" customFormat="1" ht="42" customHeight="1" thickTop="1" x14ac:dyDescent="0.25">
      <c r="A25" s="230" t="s">
        <v>443</v>
      </c>
      <c r="B25" s="237" t="s">
        <v>191</v>
      </c>
      <c r="C25" s="361">
        <f t="shared" ref="C25:D29" si="19">G25+J25</f>
        <v>0</v>
      </c>
      <c r="D25" s="361">
        <f t="shared" si="19"/>
        <v>0</v>
      </c>
      <c r="E25" s="364">
        <f t="shared" ref="E25:E29" si="20">C25+D25</f>
        <v>0</v>
      </c>
      <c r="G25" s="343">
        <v>0</v>
      </c>
      <c r="H25" s="343">
        <v>0</v>
      </c>
      <c r="I25" s="344">
        <f t="shared" ref="I25:I26" si="21">G25+H25</f>
        <v>0</v>
      </c>
      <c r="J25" s="343">
        <v>0</v>
      </c>
      <c r="K25" s="343">
        <v>0</v>
      </c>
      <c r="L25" s="344">
        <f t="shared" ref="L25:L26" si="22">J25+K25</f>
        <v>0</v>
      </c>
    </row>
    <row r="26" spans="1:12" s="75" customFormat="1" ht="26.25" x14ac:dyDescent="0.25">
      <c r="A26" s="230" t="s">
        <v>444</v>
      </c>
      <c r="B26" s="236" t="s">
        <v>203</v>
      </c>
      <c r="C26" s="123">
        <f t="shared" si="19"/>
        <v>0</v>
      </c>
      <c r="D26" s="123">
        <f t="shared" si="19"/>
        <v>0</v>
      </c>
      <c r="E26" s="359">
        <f t="shared" si="20"/>
        <v>0</v>
      </c>
      <c r="G26" s="227">
        <v>0</v>
      </c>
      <c r="H26" s="227">
        <v>0</v>
      </c>
      <c r="I26" s="228">
        <f t="shared" si="21"/>
        <v>0</v>
      </c>
      <c r="J26" s="227">
        <v>0</v>
      </c>
      <c r="K26" s="227">
        <v>0</v>
      </c>
      <c r="L26" s="228">
        <f t="shared" si="22"/>
        <v>0</v>
      </c>
    </row>
    <row r="27" spans="1:12" s="75" customFormat="1" ht="26.25" x14ac:dyDescent="0.25">
      <c r="A27" s="230" t="s">
        <v>446</v>
      </c>
      <c r="B27" s="236" t="s">
        <v>204</v>
      </c>
      <c r="C27" s="123">
        <f t="shared" si="19"/>
        <v>0</v>
      </c>
      <c r="D27" s="123">
        <f t="shared" si="19"/>
        <v>0</v>
      </c>
      <c r="E27" s="235">
        <f t="shared" si="20"/>
        <v>0</v>
      </c>
      <c r="G27" s="227">
        <v>0</v>
      </c>
      <c r="H27" s="227">
        <v>0</v>
      </c>
      <c r="I27" s="228">
        <f>G27+H27</f>
        <v>0</v>
      </c>
      <c r="J27" s="227">
        <v>0</v>
      </c>
      <c r="K27" s="227">
        <v>0</v>
      </c>
      <c r="L27" s="228">
        <f>J27+K27</f>
        <v>0</v>
      </c>
    </row>
    <row r="28" spans="1:12" s="75" customFormat="1" ht="15.75" thickBot="1" x14ac:dyDescent="0.3">
      <c r="A28" s="225" t="s">
        <v>447</v>
      </c>
      <c r="B28" s="335" t="s">
        <v>192</v>
      </c>
      <c r="C28" s="326">
        <f t="shared" si="19"/>
        <v>0</v>
      </c>
      <c r="D28" s="326">
        <f t="shared" si="19"/>
        <v>0</v>
      </c>
      <c r="E28" s="342">
        <f t="shared" si="20"/>
        <v>0</v>
      </c>
      <c r="G28" s="381">
        <v>0</v>
      </c>
      <c r="H28" s="381">
        <v>0</v>
      </c>
      <c r="I28" s="382">
        <f t="shared" ref="I28" si="23">G28+H28</f>
        <v>0</v>
      </c>
      <c r="J28" s="381">
        <v>0</v>
      </c>
      <c r="K28" s="381">
        <v>0</v>
      </c>
      <c r="L28" s="382">
        <f t="shared" ref="L28" si="24">J28+K28</f>
        <v>0</v>
      </c>
    </row>
    <row r="29" spans="1:12" s="75" customFormat="1" ht="16.5" thickTop="1" thickBot="1" x14ac:dyDescent="0.3">
      <c r="A29" s="365" t="s">
        <v>450</v>
      </c>
      <c r="B29" s="308" t="s">
        <v>451</v>
      </c>
      <c r="C29" s="338">
        <f t="shared" si="19"/>
        <v>0</v>
      </c>
      <c r="D29" s="338">
        <f t="shared" si="19"/>
        <v>0</v>
      </c>
      <c r="E29" s="339">
        <f t="shared" si="20"/>
        <v>0</v>
      </c>
      <c r="F29" s="308"/>
      <c r="G29" s="347">
        <v>0</v>
      </c>
      <c r="H29" s="347">
        <v>0</v>
      </c>
      <c r="I29" s="348">
        <f>G29+H29</f>
        <v>0</v>
      </c>
      <c r="J29" s="347">
        <v>0</v>
      </c>
      <c r="K29" s="347">
        <v>0</v>
      </c>
      <c r="L29" s="348">
        <f>J29+K29</f>
        <v>0</v>
      </c>
    </row>
    <row r="30" spans="1:12" s="75" customFormat="1" ht="16.5" thickTop="1" thickBot="1" x14ac:dyDescent="0.3">
      <c r="A30" s="365" t="s">
        <v>454</v>
      </c>
      <c r="B30" s="337" t="s">
        <v>101</v>
      </c>
      <c r="C30" s="333">
        <f>SUM(C31:C33)</f>
        <v>0</v>
      </c>
      <c r="D30" s="333">
        <f>SUM(D31:D33)</f>
        <v>0</v>
      </c>
      <c r="E30" s="333">
        <f>SUM(E31:E33)</f>
        <v>0</v>
      </c>
      <c r="F30" s="345"/>
      <c r="G30" s="333">
        <f t="shared" ref="G30:L30" si="25">SUM(G31:G33)</f>
        <v>0</v>
      </c>
      <c r="H30" s="333">
        <f t="shared" si="25"/>
        <v>0</v>
      </c>
      <c r="I30" s="333">
        <f t="shared" si="25"/>
        <v>0</v>
      </c>
      <c r="J30" s="333">
        <f t="shared" si="25"/>
        <v>0</v>
      </c>
      <c r="K30" s="333">
        <f t="shared" si="25"/>
        <v>0</v>
      </c>
      <c r="L30" s="333">
        <f t="shared" si="25"/>
        <v>0</v>
      </c>
    </row>
    <row r="31" spans="1:12" s="75" customFormat="1" ht="103.5" customHeight="1" thickTop="1" x14ac:dyDescent="0.25">
      <c r="A31" s="429"/>
      <c r="B31" s="430" t="s">
        <v>529</v>
      </c>
      <c r="C31" s="361">
        <f t="shared" ref="C31:C32" si="26">G31+J31</f>
        <v>0</v>
      </c>
      <c r="D31" s="361">
        <f t="shared" ref="D31:D32" si="27">H31+K31</f>
        <v>0</v>
      </c>
      <c r="E31" s="364">
        <f t="shared" ref="E31:E32" si="28">C31+D31</f>
        <v>0</v>
      </c>
      <c r="G31" s="343">
        <v>0</v>
      </c>
      <c r="H31" s="343">
        <v>0</v>
      </c>
      <c r="I31" s="344">
        <f t="shared" ref="I31:I32" si="29">G31+H31</f>
        <v>0</v>
      </c>
      <c r="J31" s="343">
        <v>0</v>
      </c>
      <c r="K31" s="343">
        <v>0</v>
      </c>
      <c r="L31" s="344">
        <f t="shared" ref="L31:L32" si="30">J31+K31</f>
        <v>0</v>
      </c>
    </row>
    <row r="32" spans="1:12" s="75" customFormat="1" ht="28.5" customHeight="1" x14ac:dyDescent="0.25">
      <c r="A32" s="238" t="s">
        <v>456</v>
      </c>
      <c r="B32" s="239" t="s">
        <v>455</v>
      </c>
      <c r="C32" s="123">
        <f t="shared" si="26"/>
        <v>0</v>
      </c>
      <c r="D32" s="123">
        <f t="shared" si="27"/>
        <v>0</v>
      </c>
      <c r="E32" s="235">
        <f t="shared" si="28"/>
        <v>0</v>
      </c>
      <c r="G32" s="227">
        <v>0</v>
      </c>
      <c r="H32" s="227">
        <v>0</v>
      </c>
      <c r="I32" s="228">
        <f t="shared" si="29"/>
        <v>0</v>
      </c>
      <c r="J32" s="227">
        <v>0</v>
      </c>
      <c r="K32" s="227">
        <v>0</v>
      </c>
      <c r="L32" s="228">
        <f t="shared" si="30"/>
        <v>0</v>
      </c>
    </row>
    <row r="33" spans="1:12" s="75" customFormat="1" ht="15.75" thickBot="1" x14ac:dyDescent="0.3">
      <c r="A33" s="439" t="s">
        <v>530</v>
      </c>
      <c r="B33" s="438" t="s">
        <v>531</v>
      </c>
      <c r="C33" s="74">
        <f t="shared" ref="C33:D33" si="31">G33+J33</f>
        <v>0</v>
      </c>
      <c r="D33" s="74">
        <f t="shared" si="31"/>
        <v>0</v>
      </c>
      <c r="E33" s="432">
        <f t="shared" ref="E33" si="32">C33+D33</f>
        <v>0</v>
      </c>
      <c r="G33" s="437">
        <v>0</v>
      </c>
      <c r="H33" s="437">
        <v>0</v>
      </c>
      <c r="I33" s="350">
        <f t="shared" ref="I33" si="33">G33+H33</f>
        <v>0</v>
      </c>
      <c r="J33" s="349">
        <v>0</v>
      </c>
      <c r="K33" s="349">
        <v>0</v>
      </c>
      <c r="L33" s="350">
        <f t="shared" ref="L33" si="34">J33+K33</f>
        <v>0</v>
      </c>
    </row>
    <row r="34" spans="1:12" ht="16.5" thickTop="1" thickBot="1" x14ac:dyDescent="0.3">
      <c r="A34" s="365" t="s">
        <v>457</v>
      </c>
      <c r="B34" s="337" t="s">
        <v>102</v>
      </c>
      <c r="C34" s="380">
        <f>C35+C38</f>
        <v>0</v>
      </c>
      <c r="D34" s="380">
        <f t="shared" ref="D34:E34" si="35">D35+D38</f>
        <v>0</v>
      </c>
      <c r="E34" s="431">
        <f t="shared" si="35"/>
        <v>0</v>
      </c>
      <c r="G34" s="433">
        <f>G35+G38</f>
        <v>0</v>
      </c>
      <c r="H34" s="371">
        <f t="shared" ref="H34:I34" si="36">H35+H38</f>
        <v>0</v>
      </c>
      <c r="I34" s="371">
        <f t="shared" si="36"/>
        <v>0</v>
      </c>
      <c r="J34" s="371">
        <f>J35+J38</f>
        <v>0</v>
      </c>
      <c r="K34" s="371">
        <f t="shared" ref="K34" si="37">K35+K38</f>
        <v>0</v>
      </c>
      <c r="L34" s="434">
        <f t="shared" ref="L34" si="38">L35+L38</f>
        <v>0</v>
      </c>
    </row>
    <row r="35" spans="1:12" ht="15.75" thickTop="1" x14ac:dyDescent="0.25">
      <c r="A35" s="159" t="s">
        <v>459</v>
      </c>
      <c r="B35" s="368" t="s">
        <v>193</v>
      </c>
      <c r="C35" s="372">
        <f>C36+C37</f>
        <v>0</v>
      </c>
      <c r="D35" s="372">
        <f t="shared" ref="D35:E35" si="39">D36+D37</f>
        <v>0</v>
      </c>
      <c r="E35" s="373">
        <f t="shared" si="39"/>
        <v>0</v>
      </c>
      <c r="G35" s="370">
        <f>G36+G37</f>
        <v>0</v>
      </c>
      <c r="H35" s="370">
        <f t="shared" ref="H35:I35" si="40">H36+H37</f>
        <v>0</v>
      </c>
      <c r="I35" s="370">
        <f t="shared" si="40"/>
        <v>0</v>
      </c>
      <c r="J35" s="370">
        <f>J36+J37</f>
        <v>0</v>
      </c>
      <c r="K35" s="370">
        <f t="shared" ref="K35" si="41">K36+K37</f>
        <v>0</v>
      </c>
      <c r="L35" s="370">
        <f t="shared" ref="L35" si="42">L36+L37</f>
        <v>0</v>
      </c>
    </row>
    <row r="36" spans="1:12" ht="27.75" customHeight="1" x14ac:dyDescent="0.25">
      <c r="A36" s="151" t="s">
        <v>460</v>
      </c>
      <c r="B36" s="157" t="s">
        <v>461</v>
      </c>
      <c r="C36" s="123">
        <f t="shared" ref="C36:D38" si="43">G36+J36</f>
        <v>0</v>
      </c>
      <c r="D36" s="123">
        <f t="shared" si="43"/>
        <v>0</v>
      </c>
      <c r="E36" s="156">
        <f t="shared" ref="E36:E38" si="44">C36+D36</f>
        <v>0</v>
      </c>
      <c r="G36" s="227">
        <v>0</v>
      </c>
      <c r="H36" s="227">
        <v>0</v>
      </c>
      <c r="I36" s="146">
        <f t="shared" ref="I36:I37" si="45">G36+H36</f>
        <v>0</v>
      </c>
      <c r="J36" s="227">
        <v>0</v>
      </c>
      <c r="K36" s="227">
        <v>0</v>
      </c>
      <c r="L36" s="146">
        <f t="shared" ref="L36:L37" si="46">J36+K36</f>
        <v>0</v>
      </c>
    </row>
    <row r="37" spans="1:12" ht="69" customHeight="1" x14ac:dyDescent="0.25">
      <c r="A37" s="151" t="s">
        <v>462</v>
      </c>
      <c r="B37" s="160" t="s">
        <v>463</v>
      </c>
      <c r="C37" s="123">
        <f t="shared" si="43"/>
        <v>0</v>
      </c>
      <c r="D37" s="123">
        <f t="shared" si="43"/>
        <v>0</v>
      </c>
      <c r="E37" s="374">
        <f t="shared" si="44"/>
        <v>0</v>
      </c>
      <c r="G37" s="227">
        <v>0</v>
      </c>
      <c r="H37" s="227">
        <v>0</v>
      </c>
      <c r="I37" s="146">
        <f t="shared" si="45"/>
        <v>0</v>
      </c>
      <c r="J37" s="227">
        <v>0</v>
      </c>
      <c r="K37" s="227">
        <v>0</v>
      </c>
      <c r="L37" s="146">
        <f t="shared" si="46"/>
        <v>0</v>
      </c>
    </row>
    <row r="38" spans="1:12" ht="15.75" thickBot="1" x14ac:dyDescent="0.3">
      <c r="A38" s="144" t="s">
        <v>464</v>
      </c>
      <c r="B38" s="158" t="s">
        <v>155</v>
      </c>
      <c r="C38" s="326">
        <f t="shared" si="43"/>
        <v>0</v>
      </c>
      <c r="D38" s="326">
        <f t="shared" si="43"/>
        <v>0</v>
      </c>
      <c r="E38" s="327">
        <f t="shared" si="44"/>
        <v>0</v>
      </c>
      <c r="G38" s="381">
        <v>0</v>
      </c>
      <c r="H38" s="381">
        <v>0</v>
      </c>
      <c r="I38" s="435">
        <f t="shared" ref="I38" si="47">G38+H38</f>
        <v>0</v>
      </c>
      <c r="J38" s="381">
        <v>0</v>
      </c>
      <c r="K38" s="381">
        <v>0</v>
      </c>
      <c r="L38" s="435">
        <f t="shared" ref="L38" si="48">J38+K38</f>
        <v>0</v>
      </c>
    </row>
    <row r="39" spans="1:12" ht="16.5" thickTop="1" thickBot="1" x14ac:dyDescent="0.3">
      <c r="A39" s="504" t="s">
        <v>103</v>
      </c>
      <c r="B39" s="505"/>
      <c r="C39" s="148">
        <f>C18+C22+C24+C30+C34+C23+C29</f>
        <v>0</v>
      </c>
      <c r="D39" s="148">
        <f>D18+D22+D24+D30+D34+D23+D29</f>
        <v>0</v>
      </c>
      <c r="E39" s="148">
        <f>E18+E22+E24+E30+E34+E23+E29</f>
        <v>0</v>
      </c>
      <c r="G39" s="436">
        <f t="shared" ref="G39:L39" si="49">G18+G22+G24+G30+G34+G23+G29</f>
        <v>0</v>
      </c>
      <c r="H39" s="436">
        <f t="shared" si="49"/>
        <v>0</v>
      </c>
      <c r="I39" s="436">
        <f t="shared" si="49"/>
        <v>0</v>
      </c>
      <c r="J39" s="436">
        <f t="shared" si="49"/>
        <v>0</v>
      </c>
      <c r="K39" s="436">
        <f t="shared" si="49"/>
        <v>0</v>
      </c>
      <c r="L39" s="436">
        <f t="shared" si="49"/>
        <v>0</v>
      </c>
    </row>
    <row r="40" spans="1:12" ht="15" x14ac:dyDescent="0.2">
      <c r="A40" s="497" t="s">
        <v>468</v>
      </c>
      <c r="B40" s="498"/>
      <c r="C40" s="498"/>
      <c r="D40" s="498"/>
      <c r="E40" s="499"/>
      <c r="G40" s="115"/>
      <c r="H40" s="115"/>
      <c r="I40" s="115"/>
      <c r="J40" s="115"/>
      <c r="K40" s="115"/>
      <c r="L40" s="115"/>
    </row>
    <row r="41" spans="1:12" s="75" customFormat="1" ht="15" x14ac:dyDescent="0.25">
      <c r="A41" s="124" t="s">
        <v>209</v>
      </c>
      <c r="B41" s="231" t="s">
        <v>535</v>
      </c>
      <c r="C41" s="123">
        <f t="shared" ref="C41:D51" si="50">G41+J41</f>
        <v>0</v>
      </c>
      <c r="D41" s="123">
        <f t="shared" si="50"/>
        <v>0</v>
      </c>
      <c r="E41" s="235">
        <f t="shared" ref="E41:E48" si="51">C41+D41</f>
        <v>0</v>
      </c>
      <c r="G41" s="227">
        <v>0</v>
      </c>
      <c r="H41" s="227">
        <v>0</v>
      </c>
      <c r="I41" s="228">
        <f t="shared" ref="I41:I49" si="52">G41+H41</f>
        <v>0</v>
      </c>
      <c r="J41" s="227">
        <v>0</v>
      </c>
      <c r="K41" s="227">
        <v>0</v>
      </c>
      <c r="L41" s="228">
        <f t="shared" ref="L41:L49" si="53">J41+K41</f>
        <v>0</v>
      </c>
    </row>
    <row r="42" spans="1:12" s="75" customFormat="1" ht="15" x14ac:dyDescent="0.25">
      <c r="A42" s="124"/>
      <c r="B42" s="441" t="s">
        <v>538</v>
      </c>
      <c r="C42" s="442">
        <f t="shared" ref="C42" si="54">G42+J42</f>
        <v>0</v>
      </c>
      <c r="D42" s="442">
        <f t="shared" ref="D42" si="55">H42+K42</f>
        <v>0</v>
      </c>
      <c r="E42" s="443">
        <f t="shared" si="51"/>
        <v>0</v>
      </c>
      <c r="F42" s="444"/>
      <c r="G42" s="445">
        <v>0</v>
      </c>
      <c r="H42" s="445">
        <v>0</v>
      </c>
      <c r="I42" s="446">
        <f t="shared" ref="I42" si="56">G42+H42</f>
        <v>0</v>
      </c>
      <c r="J42" s="445">
        <v>0</v>
      </c>
      <c r="K42" s="445">
        <v>0</v>
      </c>
      <c r="L42" s="446">
        <f t="shared" ref="L42" si="57">J42+K42</f>
        <v>0</v>
      </c>
    </row>
    <row r="43" spans="1:12" s="75" customFormat="1" ht="26.25" x14ac:dyDescent="0.25">
      <c r="A43" s="124" t="s">
        <v>160</v>
      </c>
      <c r="B43" s="236" t="s">
        <v>536</v>
      </c>
      <c r="C43" s="123">
        <f t="shared" ref="C43" si="58">G43+J43</f>
        <v>0</v>
      </c>
      <c r="D43" s="123">
        <f t="shared" ref="D43" si="59">H43+K43</f>
        <v>0</v>
      </c>
      <c r="E43" s="235">
        <f t="shared" si="51"/>
        <v>0</v>
      </c>
      <c r="G43" s="227">
        <v>0</v>
      </c>
      <c r="H43" s="227">
        <v>0</v>
      </c>
      <c r="I43" s="228">
        <f t="shared" ref="I43" si="60">G43+H43</f>
        <v>0</v>
      </c>
      <c r="J43" s="227">
        <v>0</v>
      </c>
      <c r="K43" s="227">
        <v>0</v>
      </c>
      <c r="L43" s="228">
        <f t="shared" ref="L43" si="61">J43+K43</f>
        <v>0</v>
      </c>
    </row>
    <row r="44" spans="1:12" s="75" customFormat="1" ht="15" x14ac:dyDescent="0.25">
      <c r="A44" s="124"/>
      <c r="B44" s="441" t="s">
        <v>538</v>
      </c>
      <c r="C44" s="442">
        <f t="shared" ref="C44" si="62">G44+J44</f>
        <v>0</v>
      </c>
      <c r="D44" s="442">
        <f t="shared" ref="D44" si="63">H44+K44</f>
        <v>0</v>
      </c>
      <c r="E44" s="443">
        <f t="shared" si="51"/>
        <v>0</v>
      </c>
      <c r="F44" s="444"/>
      <c r="G44" s="445">
        <v>0</v>
      </c>
      <c r="H44" s="445">
        <v>0</v>
      </c>
      <c r="I44" s="446">
        <f t="shared" ref="I44" si="64">G44+H44</f>
        <v>0</v>
      </c>
      <c r="J44" s="445">
        <v>0</v>
      </c>
      <c r="K44" s="445">
        <v>0</v>
      </c>
      <c r="L44" s="446">
        <f t="shared" ref="L44" si="65">J44+K44</f>
        <v>0</v>
      </c>
    </row>
    <row r="45" spans="1:12" s="75" customFormat="1" ht="26.25" x14ac:dyDescent="0.25">
      <c r="A45" s="124" t="s">
        <v>162</v>
      </c>
      <c r="B45" s="236" t="s">
        <v>537</v>
      </c>
      <c r="C45" s="123">
        <f t="shared" ref="C45" si="66">G45+J45</f>
        <v>0</v>
      </c>
      <c r="D45" s="123">
        <f t="shared" ref="D45" si="67">H45+K45</f>
        <v>0</v>
      </c>
      <c r="E45" s="235">
        <f t="shared" si="51"/>
        <v>0</v>
      </c>
      <c r="G45" s="227">
        <v>0</v>
      </c>
      <c r="H45" s="227">
        <v>0</v>
      </c>
      <c r="I45" s="228">
        <f t="shared" ref="I45" si="68">G45+H45</f>
        <v>0</v>
      </c>
      <c r="J45" s="227">
        <v>0</v>
      </c>
      <c r="K45" s="227">
        <v>0</v>
      </c>
      <c r="L45" s="228">
        <f t="shared" ref="L45" si="69">J45+K45</f>
        <v>0</v>
      </c>
    </row>
    <row r="46" spans="1:12" s="75" customFormat="1" ht="15.75" customHeight="1" x14ac:dyDescent="0.25">
      <c r="A46" s="124"/>
      <c r="B46" s="441" t="s">
        <v>538</v>
      </c>
      <c r="C46" s="442">
        <f t="shared" ref="C46" si="70">G46+J46</f>
        <v>0</v>
      </c>
      <c r="D46" s="442">
        <f t="shared" ref="D46" si="71">H46+K46</f>
        <v>0</v>
      </c>
      <c r="E46" s="443">
        <f t="shared" si="51"/>
        <v>0</v>
      </c>
      <c r="F46" s="444"/>
      <c r="G46" s="445">
        <v>0</v>
      </c>
      <c r="H46" s="445">
        <v>0</v>
      </c>
      <c r="I46" s="446">
        <f t="shared" ref="I46" si="72">G46+H46</f>
        <v>0</v>
      </c>
      <c r="J46" s="445">
        <v>0</v>
      </c>
      <c r="K46" s="445">
        <v>0</v>
      </c>
      <c r="L46" s="446">
        <f t="shared" ref="L46" si="73">J46+K46</f>
        <v>0</v>
      </c>
    </row>
    <row r="47" spans="1:12" s="75" customFormat="1" ht="28.5" customHeight="1" x14ac:dyDescent="0.25">
      <c r="A47" s="124" t="s">
        <v>474</v>
      </c>
      <c r="B47" s="236" t="s">
        <v>539</v>
      </c>
      <c r="C47" s="123">
        <f t="shared" ref="C47" si="74">G47+J47</f>
        <v>0</v>
      </c>
      <c r="D47" s="123">
        <f t="shared" ref="D47" si="75">H47+K47</f>
        <v>0</v>
      </c>
      <c r="E47" s="235">
        <f t="shared" si="51"/>
        <v>0</v>
      </c>
      <c r="G47" s="227">
        <v>0</v>
      </c>
      <c r="H47" s="227">
        <v>0</v>
      </c>
      <c r="I47" s="228">
        <f t="shared" ref="I47" si="76">G47+H47</f>
        <v>0</v>
      </c>
      <c r="J47" s="227">
        <v>0</v>
      </c>
      <c r="K47" s="227">
        <v>0</v>
      </c>
      <c r="L47" s="228">
        <f t="shared" ref="L47" si="77">J47+K47</f>
        <v>0</v>
      </c>
    </row>
    <row r="48" spans="1:12" s="75" customFormat="1" ht="15" customHeight="1" x14ac:dyDescent="0.25">
      <c r="A48" s="124"/>
      <c r="B48" s="441" t="s">
        <v>538</v>
      </c>
      <c r="C48" s="442">
        <f t="shared" ref="C48" si="78">G48+J48</f>
        <v>0</v>
      </c>
      <c r="D48" s="442">
        <f t="shared" ref="D48" si="79">H48+K48</f>
        <v>0</v>
      </c>
      <c r="E48" s="443">
        <f t="shared" si="51"/>
        <v>0</v>
      </c>
      <c r="F48" s="444"/>
      <c r="G48" s="445">
        <v>0</v>
      </c>
      <c r="H48" s="445">
        <v>0</v>
      </c>
      <c r="I48" s="446">
        <f t="shared" ref="I48" si="80">G48+H48</f>
        <v>0</v>
      </c>
      <c r="J48" s="445">
        <v>0</v>
      </c>
      <c r="K48" s="445">
        <v>0</v>
      </c>
      <c r="L48" s="446">
        <f t="shared" ref="L48" si="81">J48+K48</f>
        <v>0</v>
      </c>
    </row>
    <row r="49" spans="1:15" s="75" customFormat="1" ht="15" x14ac:dyDescent="0.25">
      <c r="A49" s="124" t="s">
        <v>479</v>
      </c>
      <c r="B49" s="236" t="s">
        <v>540</v>
      </c>
      <c r="C49" s="123">
        <f t="shared" si="50"/>
        <v>0</v>
      </c>
      <c r="D49" s="123">
        <f t="shared" si="50"/>
        <v>0</v>
      </c>
      <c r="E49" s="235">
        <f t="shared" ref="E49" si="82">C49+D49</f>
        <v>0</v>
      </c>
      <c r="G49" s="227">
        <v>0</v>
      </c>
      <c r="H49" s="227">
        <v>0</v>
      </c>
      <c r="I49" s="228">
        <f t="shared" si="52"/>
        <v>0</v>
      </c>
      <c r="J49" s="227">
        <v>0</v>
      </c>
      <c r="K49" s="227">
        <v>0</v>
      </c>
      <c r="L49" s="228">
        <f t="shared" si="53"/>
        <v>0</v>
      </c>
    </row>
    <row r="50" spans="1:15" s="75" customFormat="1" ht="15" x14ac:dyDescent="0.25">
      <c r="A50" s="124"/>
      <c r="B50" s="441" t="s">
        <v>538</v>
      </c>
      <c r="C50" s="442">
        <f t="shared" ref="C50" si="83">G50+J50</f>
        <v>0</v>
      </c>
      <c r="D50" s="442">
        <f t="shared" ref="D50" si="84">H50+K50</f>
        <v>0</v>
      </c>
      <c r="E50" s="443">
        <f t="shared" ref="E50" si="85">C50+D50</f>
        <v>0</v>
      </c>
      <c r="F50" s="444"/>
      <c r="G50" s="445">
        <v>0</v>
      </c>
      <c r="H50" s="445">
        <v>0</v>
      </c>
      <c r="I50" s="446">
        <f t="shared" ref="I50" si="86">G50+H50</f>
        <v>0</v>
      </c>
      <c r="J50" s="445">
        <v>0</v>
      </c>
      <c r="K50" s="445">
        <v>0</v>
      </c>
      <c r="L50" s="446">
        <f t="shared" ref="L50" si="87">J50+K50</f>
        <v>0</v>
      </c>
    </row>
    <row r="51" spans="1:15" s="75" customFormat="1" ht="15" x14ac:dyDescent="0.25">
      <c r="A51" s="124" t="s">
        <v>484</v>
      </c>
      <c r="B51" s="236" t="s">
        <v>541</v>
      </c>
      <c r="C51" s="123">
        <f>G51+J51</f>
        <v>0</v>
      </c>
      <c r="D51" s="123">
        <f t="shared" si="50"/>
        <v>0</v>
      </c>
      <c r="E51" s="235">
        <f t="shared" ref="E51" si="88">C51+D51</f>
        <v>0</v>
      </c>
      <c r="G51" s="227">
        <v>0</v>
      </c>
      <c r="H51" s="227">
        <v>0</v>
      </c>
      <c r="I51" s="228">
        <f t="shared" ref="I51" si="89">G51+H51</f>
        <v>0</v>
      </c>
      <c r="J51" s="227">
        <v>0</v>
      </c>
      <c r="K51" s="227">
        <v>0</v>
      </c>
      <c r="L51" s="228">
        <f t="shared" ref="L51" si="90">J51+K51</f>
        <v>0</v>
      </c>
    </row>
    <row r="52" spans="1:15" s="75" customFormat="1" ht="15" x14ac:dyDescent="0.25">
      <c r="A52" s="447"/>
      <c r="B52" s="441" t="s">
        <v>538</v>
      </c>
      <c r="C52" s="442">
        <f>G52+J52</f>
        <v>0</v>
      </c>
      <c r="D52" s="442">
        <f t="shared" ref="D52" si="91">H52+K52</f>
        <v>0</v>
      </c>
      <c r="E52" s="443">
        <f t="shared" ref="E52" si="92">C52+D52</f>
        <v>0</v>
      </c>
      <c r="F52" s="444"/>
      <c r="G52" s="445">
        <v>0</v>
      </c>
      <c r="H52" s="445">
        <v>0</v>
      </c>
      <c r="I52" s="446">
        <f t="shared" ref="I52" si="93">G52+H52</f>
        <v>0</v>
      </c>
      <c r="J52" s="445">
        <v>0</v>
      </c>
      <c r="K52" s="445">
        <v>0</v>
      </c>
      <c r="L52" s="446">
        <f t="shared" ref="L52" si="94">J52+K52</f>
        <v>0</v>
      </c>
    </row>
    <row r="53" spans="1:15" ht="15.75" thickBot="1" x14ac:dyDescent="0.3">
      <c r="A53" s="504" t="s">
        <v>104</v>
      </c>
      <c r="B53" s="505"/>
      <c r="C53" s="148">
        <f>C41+C43+C45+C47+C49+C51</f>
        <v>0</v>
      </c>
      <c r="D53" s="148">
        <f>D41+D43+D45+D47+D49+D51</f>
        <v>0</v>
      </c>
      <c r="E53" s="148">
        <f>E41+E43+E45+E47+E49+E51</f>
        <v>0</v>
      </c>
      <c r="G53" s="152">
        <f t="shared" ref="G53:L53" si="95">G41+G43+G45+G47+G49+G51</f>
        <v>0</v>
      </c>
      <c r="H53" s="152">
        <f t="shared" si="95"/>
        <v>0</v>
      </c>
      <c r="I53" s="152">
        <f t="shared" si="95"/>
        <v>0</v>
      </c>
      <c r="J53" s="152">
        <f t="shared" si="95"/>
        <v>0</v>
      </c>
      <c r="K53" s="152">
        <f t="shared" si="95"/>
        <v>0</v>
      </c>
      <c r="L53" s="152">
        <f t="shared" si="95"/>
        <v>0</v>
      </c>
    </row>
    <row r="54" spans="1:15" ht="15.75" thickBot="1" x14ac:dyDescent="0.3">
      <c r="A54" s="448"/>
      <c r="B54" s="449" t="s">
        <v>538</v>
      </c>
      <c r="C54" s="450">
        <f>C52+C50+C48+C46+C44+C42</f>
        <v>0</v>
      </c>
      <c r="D54" s="450">
        <f>D52+D50+D48+D46+D44+D42</f>
        <v>0</v>
      </c>
      <c r="E54" s="450">
        <f>E52+E50+E48+E46+E44+E42</f>
        <v>0</v>
      </c>
      <c r="F54" s="451"/>
      <c r="G54" s="450">
        <f t="shared" ref="G54:L54" si="96">G52+G50+G48+G46+G44+G42</f>
        <v>0</v>
      </c>
      <c r="H54" s="450">
        <f t="shared" si="96"/>
        <v>0</v>
      </c>
      <c r="I54" s="450">
        <f t="shared" si="96"/>
        <v>0</v>
      </c>
      <c r="J54" s="450">
        <f t="shared" si="96"/>
        <v>0</v>
      </c>
      <c r="K54" s="450">
        <f t="shared" si="96"/>
        <v>0</v>
      </c>
      <c r="L54" s="450">
        <f t="shared" si="96"/>
        <v>0</v>
      </c>
    </row>
    <row r="55" spans="1:15" ht="15.75" thickBot="1" x14ac:dyDescent="0.25">
      <c r="A55" s="509" t="s">
        <v>488</v>
      </c>
      <c r="B55" s="510"/>
      <c r="C55" s="510"/>
      <c r="D55" s="510"/>
      <c r="E55" s="511"/>
      <c r="F55" s="375"/>
      <c r="G55" s="376"/>
      <c r="H55" s="376"/>
      <c r="I55" s="376"/>
      <c r="J55" s="376"/>
      <c r="K55" s="376"/>
      <c r="L55" s="376"/>
    </row>
    <row r="56" spans="1:15" ht="16.5" thickTop="1" thickBot="1" x14ac:dyDescent="0.3">
      <c r="A56" s="365" t="s">
        <v>210</v>
      </c>
      <c r="B56" s="386" t="s">
        <v>105</v>
      </c>
      <c r="C56" s="369">
        <f>SUM(C57:C58)</f>
        <v>0</v>
      </c>
      <c r="D56" s="369">
        <f>SUM(D57:D58)</f>
        <v>0</v>
      </c>
      <c r="E56" s="369">
        <f>SUM(E57:E58)</f>
        <v>0</v>
      </c>
      <c r="F56" s="377"/>
      <c r="G56" s="369">
        <f t="shared" ref="G56:L56" si="97">SUM(G57:G58)</f>
        <v>0</v>
      </c>
      <c r="H56" s="369">
        <f t="shared" si="97"/>
        <v>0</v>
      </c>
      <c r="I56" s="369">
        <f t="shared" si="97"/>
        <v>0</v>
      </c>
      <c r="J56" s="369">
        <f t="shared" si="97"/>
        <v>0</v>
      </c>
      <c r="K56" s="369">
        <f t="shared" si="97"/>
        <v>0</v>
      </c>
      <c r="L56" s="369">
        <f t="shared" si="97"/>
        <v>0</v>
      </c>
    </row>
    <row r="57" spans="1:15" s="75" customFormat="1" ht="27" thickTop="1" x14ac:dyDescent="0.25">
      <c r="A57" s="238" t="s">
        <v>489</v>
      </c>
      <c r="B57" s="239" t="s">
        <v>205</v>
      </c>
      <c r="C57" s="361">
        <f>G57+J57</f>
        <v>0</v>
      </c>
      <c r="D57" s="361">
        <f>H57+K57</f>
        <v>0</v>
      </c>
      <c r="E57" s="364">
        <f>C57+D57</f>
        <v>0</v>
      </c>
      <c r="G57" s="343">
        <v>0</v>
      </c>
      <c r="H57" s="343">
        <v>0</v>
      </c>
      <c r="I57" s="344">
        <f t="shared" ref="I57:I58" si="98">G57+H57</f>
        <v>0</v>
      </c>
      <c r="J57" s="343">
        <v>0</v>
      </c>
      <c r="K57" s="343">
        <v>0</v>
      </c>
      <c r="L57" s="344">
        <f t="shared" ref="L57:L58" si="99">J57+K57</f>
        <v>0</v>
      </c>
    </row>
    <row r="58" spans="1:15" s="75" customFormat="1" ht="15.75" thickBot="1" x14ac:dyDescent="0.3">
      <c r="A58" s="225" t="s">
        <v>490</v>
      </c>
      <c r="B58" s="226" t="s">
        <v>194</v>
      </c>
      <c r="C58" s="326">
        <f>G58+J58</f>
        <v>0</v>
      </c>
      <c r="D58" s="326">
        <f>H58+K58</f>
        <v>0</v>
      </c>
      <c r="E58" s="342">
        <f t="shared" ref="E58" si="100">C58+D58</f>
        <v>0</v>
      </c>
      <c r="G58" s="381">
        <v>0</v>
      </c>
      <c r="H58" s="381">
        <v>0</v>
      </c>
      <c r="I58" s="382">
        <f t="shared" si="98"/>
        <v>0</v>
      </c>
      <c r="J58" s="381">
        <v>0</v>
      </c>
      <c r="K58" s="381">
        <v>0</v>
      </c>
      <c r="L58" s="382">
        <f t="shared" si="99"/>
        <v>0</v>
      </c>
    </row>
    <row r="59" spans="1:15" ht="16.5" thickTop="1" thickBot="1" x14ac:dyDescent="0.3">
      <c r="A59" s="365" t="s">
        <v>494</v>
      </c>
      <c r="B59" s="337" t="s">
        <v>106</v>
      </c>
      <c r="C59" s="369">
        <f>SUM(C60:C64)</f>
        <v>0</v>
      </c>
      <c r="D59" s="369">
        <f>SUM(D60:D64)</f>
        <v>0</v>
      </c>
      <c r="E59" s="369">
        <f>SUM(E60:E64)</f>
        <v>0</v>
      </c>
      <c r="F59" s="379"/>
      <c r="G59" s="380">
        <f>SUM(G60:G64)</f>
        <v>0</v>
      </c>
      <c r="H59" s="380">
        <f t="shared" ref="H59:L59" si="101">SUM(H60:H64)</f>
        <v>0</v>
      </c>
      <c r="I59" s="380">
        <f t="shared" si="101"/>
        <v>0</v>
      </c>
      <c r="J59" s="380">
        <f t="shared" si="101"/>
        <v>0</v>
      </c>
      <c r="K59" s="380">
        <f t="shared" si="101"/>
        <v>0</v>
      </c>
      <c r="L59" s="380">
        <f t="shared" si="101"/>
        <v>0</v>
      </c>
    </row>
    <row r="60" spans="1:15" ht="27" thickTop="1" x14ac:dyDescent="0.25">
      <c r="A60" s="159" t="s">
        <v>495</v>
      </c>
      <c r="B60" s="160" t="s">
        <v>206</v>
      </c>
      <c r="C60" s="361">
        <f t="shared" ref="C60:D64" si="102">G60+J60</f>
        <v>0</v>
      </c>
      <c r="D60" s="361">
        <f t="shared" si="102"/>
        <v>0</v>
      </c>
      <c r="E60" s="383">
        <f t="shared" ref="E60:E64" si="103">C60+D60</f>
        <v>0</v>
      </c>
      <c r="G60" s="385">
        <v>0</v>
      </c>
      <c r="H60" s="385">
        <v>0</v>
      </c>
      <c r="I60" s="378">
        <f t="shared" ref="I60:I64" si="104">G60+H60</f>
        <v>0</v>
      </c>
      <c r="J60" s="343">
        <v>0</v>
      </c>
      <c r="K60" s="343">
        <v>0</v>
      </c>
      <c r="L60" s="378">
        <f t="shared" ref="L60:L64" si="105">J60+K60</f>
        <v>0</v>
      </c>
      <c r="O60" s="154"/>
    </row>
    <row r="61" spans="1:15" ht="26.25" x14ac:dyDescent="0.25">
      <c r="A61" s="151" t="s">
        <v>496</v>
      </c>
      <c r="B61" s="157" t="s">
        <v>207</v>
      </c>
      <c r="C61" s="123">
        <f t="shared" si="102"/>
        <v>0</v>
      </c>
      <c r="D61" s="123">
        <f t="shared" si="102"/>
        <v>0</v>
      </c>
      <c r="E61" s="374">
        <f t="shared" si="103"/>
        <v>0</v>
      </c>
      <c r="G61" s="227">
        <v>0</v>
      </c>
      <c r="H61" s="227">
        <v>0</v>
      </c>
      <c r="I61" s="146">
        <f t="shared" si="104"/>
        <v>0</v>
      </c>
      <c r="J61" s="227">
        <v>0</v>
      </c>
      <c r="K61" s="227">
        <v>0</v>
      </c>
      <c r="L61" s="146">
        <f t="shared" si="105"/>
        <v>0</v>
      </c>
    </row>
    <row r="62" spans="1:15" ht="45" customHeight="1" x14ac:dyDescent="0.25">
      <c r="A62" s="151" t="s">
        <v>497</v>
      </c>
      <c r="B62" s="157" t="s">
        <v>208</v>
      </c>
      <c r="C62" s="123">
        <f t="shared" si="102"/>
        <v>0</v>
      </c>
      <c r="D62" s="123">
        <f t="shared" si="102"/>
        <v>0</v>
      </c>
      <c r="E62" s="374">
        <f t="shared" si="103"/>
        <v>0</v>
      </c>
      <c r="G62" s="227">
        <v>0</v>
      </c>
      <c r="H62" s="227">
        <v>0</v>
      </c>
      <c r="I62" s="146">
        <f t="shared" si="104"/>
        <v>0</v>
      </c>
      <c r="J62" s="227">
        <v>0</v>
      </c>
      <c r="K62" s="227">
        <v>0</v>
      </c>
      <c r="L62" s="146">
        <f t="shared" si="105"/>
        <v>0</v>
      </c>
    </row>
    <row r="63" spans="1:15" ht="28.5" customHeight="1" x14ac:dyDescent="0.25">
      <c r="A63" s="151" t="s">
        <v>498</v>
      </c>
      <c r="B63" s="157" t="s">
        <v>156</v>
      </c>
      <c r="C63" s="123">
        <f t="shared" si="102"/>
        <v>0</v>
      </c>
      <c r="D63" s="123">
        <f t="shared" si="102"/>
        <v>0</v>
      </c>
      <c r="E63" s="374">
        <f t="shared" si="103"/>
        <v>0</v>
      </c>
      <c r="G63" s="227">
        <v>0</v>
      </c>
      <c r="H63" s="227">
        <v>0</v>
      </c>
      <c r="I63" s="146">
        <f t="shared" si="104"/>
        <v>0</v>
      </c>
      <c r="J63" s="227">
        <v>0</v>
      </c>
      <c r="K63" s="227">
        <v>0</v>
      </c>
      <c r="L63" s="146">
        <f t="shared" si="105"/>
        <v>0</v>
      </c>
    </row>
    <row r="64" spans="1:15" ht="27" thickBot="1" x14ac:dyDescent="0.3">
      <c r="A64" s="151" t="s">
        <v>499</v>
      </c>
      <c r="B64" s="158" t="s">
        <v>200</v>
      </c>
      <c r="C64" s="326">
        <f t="shared" si="102"/>
        <v>0</v>
      </c>
      <c r="D64" s="326">
        <f t="shared" si="102"/>
        <v>0</v>
      </c>
      <c r="E64" s="384">
        <f t="shared" si="103"/>
        <v>0</v>
      </c>
      <c r="G64" s="227">
        <v>0</v>
      </c>
      <c r="H64" s="227">
        <v>0</v>
      </c>
      <c r="I64" s="146">
        <f t="shared" si="104"/>
        <v>0</v>
      </c>
      <c r="J64" s="227">
        <v>0</v>
      </c>
      <c r="K64" s="227">
        <v>0</v>
      </c>
      <c r="L64" s="146">
        <f t="shared" si="105"/>
        <v>0</v>
      </c>
    </row>
    <row r="65" spans="1:12" ht="16.5" thickTop="1" thickBot="1" x14ac:dyDescent="0.3">
      <c r="A65" s="365" t="s">
        <v>500</v>
      </c>
      <c r="B65" s="337" t="s">
        <v>107</v>
      </c>
      <c r="C65" s="74">
        <f>G65+J65</f>
        <v>0</v>
      </c>
      <c r="D65" s="74">
        <f>H65+K65</f>
        <v>0</v>
      </c>
      <c r="E65" s="229">
        <f>C65+D65</f>
        <v>0</v>
      </c>
      <c r="F65" s="75"/>
      <c r="G65" s="227">
        <v>0</v>
      </c>
      <c r="H65" s="227">
        <v>0</v>
      </c>
      <c r="I65" s="228">
        <f>G65+H65</f>
        <v>0</v>
      </c>
      <c r="J65" s="227">
        <v>0</v>
      </c>
      <c r="K65" s="227">
        <v>0</v>
      </c>
      <c r="L65" s="228">
        <f>J65+K65</f>
        <v>0</v>
      </c>
    </row>
    <row r="66" spans="1:12" ht="16.5" thickTop="1" thickBot="1" x14ac:dyDescent="0.3">
      <c r="A66" s="365" t="s">
        <v>506</v>
      </c>
      <c r="B66" s="386" t="s">
        <v>108</v>
      </c>
      <c r="C66" s="369">
        <f>SUM(C67:C68)</f>
        <v>0</v>
      </c>
      <c r="D66" s="369">
        <f>SUM(D67:D68)</f>
        <v>0</v>
      </c>
      <c r="E66" s="369">
        <f>SUM(E67:E68)</f>
        <v>0</v>
      </c>
      <c r="F66" s="377"/>
      <c r="G66" s="369">
        <f t="shared" ref="G66:L66" si="106">SUM(G67:G68)</f>
        <v>0</v>
      </c>
      <c r="H66" s="369">
        <f t="shared" si="106"/>
        <v>0</v>
      </c>
      <c r="I66" s="369">
        <f t="shared" si="106"/>
        <v>0</v>
      </c>
      <c r="J66" s="369">
        <f t="shared" si="106"/>
        <v>0</v>
      </c>
      <c r="K66" s="369">
        <f t="shared" si="106"/>
        <v>0</v>
      </c>
      <c r="L66" s="369">
        <f t="shared" si="106"/>
        <v>0</v>
      </c>
    </row>
    <row r="67" spans="1:12" ht="27" thickTop="1" x14ac:dyDescent="0.25">
      <c r="A67" s="238" t="s">
        <v>526</v>
      </c>
      <c r="B67" s="239" t="s">
        <v>507</v>
      </c>
      <c r="C67" s="361">
        <f>G67+J67</f>
        <v>0</v>
      </c>
      <c r="D67" s="361">
        <f>H67+K67</f>
        <v>0</v>
      </c>
      <c r="E67" s="364">
        <f>C67+D67</f>
        <v>0</v>
      </c>
      <c r="F67" s="75"/>
      <c r="G67" s="343">
        <v>0</v>
      </c>
      <c r="H67" s="343">
        <v>0</v>
      </c>
      <c r="I67" s="344">
        <f t="shared" ref="I67:I68" si="107">G67+H67</f>
        <v>0</v>
      </c>
      <c r="J67" s="343">
        <v>0</v>
      </c>
      <c r="K67" s="343">
        <v>0</v>
      </c>
      <c r="L67" s="344">
        <f t="shared" ref="L67:L68" si="108">J67+K67</f>
        <v>0</v>
      </c>
    </row>
    <row r="68" spans="1:12" s="75" customFormat="1" ht="26.25" thickBot="1" x14ac:dyDescent="0.3">
      <c r="A68" s="225" t="s">
        <v>527</v>
      </c>
      <c r="B68" s="409" t="s">
        <v>508</v>
      </c>
      <c r="C68" s="326">
        <f>G68+J68</f>
        <v>0</v>
      </c>
      <c r="D68" s="326">
        <f>H68+K68</f>
        <v>0</v>
      </c>
      <c r="E68" s="342">
        <f t="shared" ref="E68" si="109">C68+D68</f>
        <v>0</v>
      </c>
      <c r="G68" s="381">
        <v>0</v>
      </c>
      <c r="H68" s="381">
        <v>0</v>
      </c>
      <c r="I68" s="382">
        <f t="shared" si="107"/>
        <v>0</v>
      </c>
      <c r="J68" s="381">
        <v>0</v>
      </c>
      <c r="K68" s="381">
        <v>0</v>
      </c>
      <c r="L68" s="382">
        <f t="shared" si="108"/>
        <v>0</v>
      </c>
    </row>
    <row r="69" spans="1:12" ht="15.75" thickTop="1" x14ac:dyDescent="0.25">
      <c r="A69" s="503" t="s">
        <v>109</v>
      </c>
      <c r="B69" s="503"/>
      <c r="C69" s="155">
        <f>C56+C59+C65+C66</f>
        <v>0</v>
      </c>
      <c r="D69" s="155">
        <f>D56+D59+D65+D66</f>
        <v>0</v>
      </c>
      <c r="E69" s="155">
        <f>E56+E59+E65+E66</f>
        <v>0</v>
      </c>
      <c r="G69" s="155">
        <f t="shared" ref="G69:L69" si="110">G56+G59+G65+G66</f>
        <v>0</v>
      </c>
      <c r="H69" s="155">
        <f t="shared" si="110"/>
        <v>0</v>
      </c>
      <c r="I69" s="155">
        <f t="shared" si="110"/>
        <v>0</v>
      </c>
      <c r="J69" s="155">
        <f t="shared" si="110"/>
        <v>0</v>
      </c>
      <c r="K69" s="155">
        <f t="shared" si="110"/>
        <v>0</v>
      </c>
      <c r="L69" s="155">
        <f t="shared" si="110"/>
        <v>0</v>
      </c>
    </row>
    <row r="70" spans="1:12" ht="15" x14ac:dyDescent="0.2">
      <c r="A70" s="500" t="s">
        <v>511</v>
      </c>
      <c r="B70" s="501"/>
      <c r="C70" s="501"/>
      <c r="D70" s="501"/>
      <c r="E70" s="502"/>
      <c r="G70" s="150"/>
      <c r="H70" s="150"/>
      <c r="I70" s="150"/>
      <c r="J70" s="150"/>
      <c r="K70" s="150"/>
      <c r="L70" s="150"/>
    </row>
    <row r="71" spans="1:12" s="75" customFormat="1" ht="22.15" customHeight="1" x14ac:dyDescent="0.2">
      <c r="A71" s="422" t="s">
        <v>43</v>
      </c>
      <c r="B71" s="423" t="s">
        <v>512</v>
      </c>
      <c r="C71" s="424">
        <f>G71+J71</f>
        <v>0</v>
      </c>
      <c r="D71" s="424">
        <f>H71+K71</f>
        <v>0</v>
      </c>
      <c r="E71" s="425">
        <f t="shared" ref="E71" si="111">C71+D71</f>
        <v>0</v>
      </c>
      <c r="F71" s="218"/>
      <c r="G71" s="420">
        <v>0</v>
      </c>
      <c r="H71" s="420">
        <v>0</v>
      </c>
      <c r="I71" s="222">
        <f t="shared" ref="I71" si="112">G71+H71</f>
        <v>0</v>
      </c>
      <c r="J71" s="412">
        <v>0</v>
      </c>
      <c r="K71" s="412">
        <v>0</v>
      </c>
      <c r="L71" s="222">
        <f t="shared" ref="L71" si="113">J71+K71</f>
        <v>0</v>
      </c>
    </row>
    <row r="72" spans="1:12" s="75" customFormat="1" ht="30" customHeight="1" x14ac:dyDescent="0.2">
      <c r="A72" s="422" t="s">
        <v>513</v>
      </c>
      <c r="B72" s="423" t="s">
        <v>514</v>
      </c>
      <c r="C72" s="424"/>
      <c r="D72" s="424"/>
      <c r="E72" s="425"/>
      <c r="F72" s="218"/>
      <c r="G72" s="420">
        <v>0</v>
      </c>
      <c r="H72" s="420">
        <v>0</v>
      </c>
      <c r="I72" s="222"/>
      <c r="J72" s="412">
        <v>0</v>
      </c>
      <c r="K72" s="412">
        <v>0</v>
      </c>
      <c r="L72" s="222"/>
    </row>
    <row r="73" spans="1:12" ht="21" customHeight="1" thickBot="1" x14ac:dyDescent="0.25">
      <c r="A73" s="503" t="s">
        <v>110</v>
      </c>
      <c r="B73" s="503"/>
      <c r="C73" s="413">
        <f>SUM(C71:C72)</f>
        <v>0</v>
      </c>
      <c r="D73" s="413">
        <f>SUM(D71:D72)</f>
        <v>0</v>
      </c>
      <c r="E73" s="413">
        <f>SUM(E71:E72)</f>
        <v>0</v>
      </c>
      <c r="F73" s="218"/>
      <c r="G73" s="421">
        <f t="shared" ref="G73:L73" si="114">SUM(G71:G72)</f>
        <v>0</v>
      </c>
      <c r="H73" s="421">
        <f t="shared" si="114"/>
        <v>0</v>
      </c>
      <c r="I73" s="413">
        <f t="shared" si="114"/>
        <v>0</v>
      </c>
      <c r="J73" s="413">
        <f t="shared" si="114"/>
        <v>0</v>
      </c>
      <c r="K73" s="413">
        <f t="shared" si="114"/>
        <v>0</v>
      </c>
      <c r="L73" s="413">
        <f t="shared" si="114"/>
        <v>0</v>
      </c>
    </row>
    <row r="74" spans="1:12" ht="25.5" hidden="1" customHeight="1" thickBot="1" x14ac:dyDescent="0.25">
      <c r="A74" s="500" t="s">
        <v>197</v>
      </c>
      <c r="B74" s="501"/>
      <c r="C74" s="501"/>
      <c r="D74" s="501"/>
      <c r="E74" s="502"/>
      <c r="G74" s="150"/>
      <c r="H74" s="150"/>
      <c r="I74" s="150"/>
      <c r="J74" s="150"/>
      <c r="K74" s="150"/>
      <c r="L74" s="150"/>
    </row>
    <row r="75" spans="1:12" ht="0.75" customHeight="1" thickTop="1" thickBot="1" x14ac:dyDescent="0.3">
      <c r="A75" s="151" t="s">
        <v>43</v>
      </c>
      <c r="B75" s="161" t="s">
        <v>198</v>
      </c>
      <c r="C75" s="74">
        <f>G75+J75</f>
        <v>0</v>
      </c>
      <c r="D75" s="74">
        <f>H75+K75</f>
        <v>0</v>
      </c>
      <c r="E75" s="147">
        <f t="shared" ref="E75" si="115">C75+D75</f>
        <v>0</v>
      </c>
      <c r="G75" s="145"/>
      <c r="H75" s="145"/>
      <c r="I75" s="146">
        <f t="shared" ref="I75" si="116">G75+H75</f>
        <v>0</v>
      </c>
      <c r="J75" s="145"/>
      <c r="K75" s="145"/>
      <c r="L75" s="146">
        <f t="shared" ref="L75" si="117">J75+K75</f>
        <v>0</v>
      </c>
    </row>
    <row r="76" spans="1:12" ht="32.25" hidden="1" customHeight="1" thickTop="1" thickBot="1" x14ac:dyDescent="0.3">
      <c r="A76" s="151"/>
      <c r="B76" s="154"/>
      <c r="C76" s="74"/>
      <c r="D76" s="74"/>
      <c r="E76" s="147"/>
      <c r="G76" s="145"/>
      <c r="H76" s="145"/>
      <c r="I76" s="146"/>
      <c r="J76" s="145"/>
      <c r="K76" s="145"/>
      <c r="L76" s="146"/>
    </row>
    <row r="77" spans="1:12" ht="0.75" customHeight="1" thickTop="1" thickBot="1" x14ac:dyDescent="0.3">
      <c r="A77" s="495" t="s">
        <v>110</v>
      </c>
      <c r="B77" s="496"/>
      <c r="C77" s="152">
        <f>SUM(C75:C76)</f>
        <v>0</v>
      </c>
      <c r="D77" s="152">
        <f t="shared" ref="D77:E77" si="118">SUM(D75:D76)</f>
        <v>0</v>
      </c>
      <c r="E77" s="153">
        <f t="shared" si="118"/>
        <v>0</v>
      </c>
      <c r="G77" s="152">
        <f>SUM(G75:G76)</f>
        <v>0</v>
      </c>
      <c r="H77" s="152">
        <f t="shared" ref="H77:I77" si="119">SUM(H75:H76)</f>
        <v>0</v>
      </c>
      <c r="I77" s="153">
        <f t="shared" si="119"/>
        <v>0</v>
      </c>
      <c r="J77" s="152">
        <f>SUM(J75:J76)</f>
        <v>0</v>
      </c>
      <c r="K77" s="152">
        <f t="shared" ref="K77:L77" si="120">SUM(K75:K76)</f>
        <v>0</v>
      </c>
      <c r="L77" s="153">
        <f t="shared" si="120"/>
        <v>0</v>
      </c>
    </row>
    <row r="78" spans="1:12" ht="15.75" customHeight="1" thickBot="1" x14ac:dyDescent="0.3">
      <c r="A78" s="526" t="s">
        <v>515</v>
      </c>
      <c r="B78" s="526"/>
      <c r="C78" s="162">
        <f>C13+C39+C53+C69+C73+C77+C16</f>
        <v>0</v>
      </c>
      <c r="D78" s="162">
        <f>D13+D39+D53+D69+D73+D77+D16</f>
        <v>0</v>
      </c>
      <c r="E78" s="162">
        <f>E13+E39+E53+E69+E73+E77+E16</f>
        <v>0</v>
      </c>
      <c r="G78" s="162">
        <f t="shared" ref="G78:L78" si="121">G13+G39+G53+G69+G73+G77+G16</f>
        <v>0</v>
      </c>
      <c r="H78" s="162">
        <f t="shared" si="121"/>
        <v>0</v>
      </c>
      <c r="I78" s="162">
        <f t="shared" si="121"/>
        <v>0</v>
      </c>
      <c r="J78" s="162">
        <f t="shared" si="121"/>
        <v>0</v>
      </c>
      <c r="K78" s="162">
        <f t="shared" si="121"/>
        <v>0</v>
      </c>
      <c r="L78" s="162">
        <f t="shared" si="121"/>
        <v>0</v>
      </c>
    </row>
    <row r="79" spans="1:12" ht="15.75" thickBot="1" x14ac:dyDescent="0.3">
      <c r="A79" s="527" t="s">
        <v>516</v>
      </c>
      <c r="B79" s="528"/>
      <c r="C79" s="162">
        <f>C10+C11+C12+C16+C41+C57+C43</f>
        <v>0</v>
      </c>
      <c r="D79" s="162">
        <f>D10+D11+D12+D16+D41+D57+D43</f>
        <v>0</v>
      </c>
      <c r="E79" s="162">
        <f>E10+E11+E12+E16+E41+E57+E43</f>
        <v>0</v>
      </c>
      <c r="G79" s="162">
        <f t="shared" ref="G79:L79" si="122">G10+G11+G12+G16+G41+G57+G43</f>
        <v>0</v>
      </c>
      <c r="H79" s="162">
        <f t="shared" si="122"/>
        <v>0</v>
      </c>
      <c r="I79" s="162">
        <f t="shared" si="122"/>
        <v>0</v>
      </c>
      <c r="J79" s="162">
        <f t="shared" si="122"/>
        <v>0</v>
      </c>
      <c r="K79" s="162">
        <f t="shared" si="122"/>
        <v>0</v>
      </c>
      <c r="L79" s="162">
        <f t="shared" si="122"/>
        <v>0</v>
      </c>
    </row>
    <row r="80" spans="1:12" ht="17.25" customHeight="1" x14ac:dyDescent="0.2">
      <c r="A80" s="524" t="s">
        <v>522</v>
      </c>
      <c r="B80" s="524"/>
      <c r="C80" s="524"/>
      <c r="D80" s="524"/>
      <c r="E80" s="524"/>
      <c r="F80" s="218"/>
      <c r="G80" s="222"/>
      <c r="H80" s="222"/>
      <c r="I80" s="222"/>
      <c r="J80" s="222"/>
      <c r="K80" s="222"/>
      <c r="L80" s="222"/>
    </row>
    <row r="81" spans="1:15" ht="28.5" customHeight="1" x14ac:dyDescent="0.2">
      <c r="A81" s="416" t="s">
        <v>518</v>
      </c>
      <c r="B81" s="417" t="s">
        <v>523</v>
      </c>
      <c r="C81" s="411">
        <f>G81+J81</f>
        <v>0</v>
      </c>
      <c r="D81" s="411">
        <f t="shared" ref="D81:D82" si="123">H81+K81</f>
        <v>0</v>
      </c>
      <c r="E81" s="222">
        <f t="shared" ref="E81:E82" si="124">C81+D81</f>
        <v>0</v>
      </c>
      <c r="F81" s="218"/>
      <c r="G81" s="412"/>
      <c r="H81" s="412"/>
      <c r="I81" s="222">
        <f>G81+H81</f>
        <v>0</v>
      </c>
      <c r="J81" s="412">
        <v>0</v>
      </c>
      <c r="K81" s="412">
        <v>0</v>
      </c>
      <c r="L81" s="222">
        <f>J81+K81</f>
        <v>0</v>
      </c>
    </row>
    <row r="82" spans="1:15" ht="55.5" customHeight="1" x14ac:dyDescent="0.2">
      <c r="A82" s="416" t="s">
        <v>519</v>
      </c>
      <c r="B82" s="417" t="s">
        <v>524</v>
      </c>
      <c r="C82" s="411">
        <f t="shared" ref="C82" si="125">G82+J82</f>
        <v>0</v>
      </c>
      <c r="D82" s="411">
        <f t="shared" si="123"/>
        <v>0</v>
      </c>
      <c r="E82" s="222">
        <f t="shared" si="124"/>
        <v>0</v>
      </c>
      <c r="F82" s="218"/>
      <c r="G82" s="412"/>
      <c r="H82" s="412"/>
      <c r="I82" s="222">
        <f t="shared" ref="I82" si="126">G82+H82</f>
        <v>0</v>
      </c>
      <c r="J82" s="412">
        <v>0</v>
      </c>
      <c r="K82" s="412">
        <v>0</v>
      </c>
      <c r="L82" s="222">
        <f t="shared" ref="L82" si="127">J82+K82</f>
        <v>0</v>
      </c>
    </row>
    <row r="83" spans="1:15" ht="15" x14ac:dyDescent="0.2">
      <c r="A83" s="525" t="s">
        <v>520</v>
      </c>
      <c r="B83" s="525"/>
      <c r="C83" s="413">
        <f>SUM(C81:C82)</f>
        <v>0</v>
      </c>
      <c r="D83" s="413">
        <f>SUM(D81:D82)</f>
        <v>0</v>
      </c>
      <c r="E83" s="413">
        <f>SUM(E81:E82)</f>
        <v>0</v>
      </c>
      <c r="F83" s="418"/>
      <c r="G83" s="413">
        <f t="shared" ref="G83:L83" si="128">SUM(G81:G82)</f>
        <v>0</v>
      </c>
      <c r="H83" s="413">
        <f t="shared" si="128"/>
        <v>0</v>
      </c>
      <c r="I83" s="413">
        <f t="shared" si="128"/>
        <v>0</v>
      </c>
      <c r="J83" s="413">
        <f t="shared" si="128"/>
        <v>0</v>
      </c>
      <c r="K83" s="413">
        <f t="shared" si="128"/>
        <v>0</v>
      </c>
      <c r="L83" s="413">
        <f t="shared" si="128"/>
        <v>0</v>
      </c>
    </row>
    <row r="84" spans="1:15" ht="15" x14ac:dyDescent="0.25">
      <c r="A84" s="525" t="s">
        <v>521</v>
      </c>
      <c r="B84" s="525"/>
      <c r="C84" s="232">
        <f>C78+C83</f>
        <v>0</v>
      </c>
      <c r="D84" s="232">
        <f>D78+D83</f>
        <v>0</v>
      </c>
      <c r="E84" s="232">
        <f>E78+E83</f>
        <v>0</v>
      </c>
      <c r="F84" s="419"/>
      <c r="G84" s="232">
        <f t="shared" ref="G84:L84" si="129">G78+G83</f>
        <v>0</v>
      </c>
      <c r="H84" s="232">
        <f t="shared" si="129"/>
        <v>0</v>
      </c>
      <c r="I84" s="232">
        <f t="shared" si="129"/>
        <v>0</v>
      </c>
      <c r="J84" s="232">
        <f t="shared" si="129"/>
        <v>0</v>
      </c>
      <c r="K84" s="232">
        <f t="shared" si="129"/>
        <v>0</v>
      </c>
      <c r="L84" s="232">
        <f t="shared" si="129"/>
        <v>0</v>
      </c>
    </row>
    <row r="85" spans="1:15" ht="15" x14ac:dyDescent="0.25">
      <c r="A85" s="414"/>
      <c r="B85" s="414"/>
      <c r="C85" s="415"/>
      <c r="D85" s="415"/>
      <c r="E85" s="415"/>
      <c r="G85" s="415"/>
      <c r="H85" s="415"/>
      <c r="I85" s="415"/>
      <c r="J85" s="415"/>
      <c r="K85" s="415"/>
      <c r="L85" s="415"/>
    </row>
    <row r="86" spans="1:15" ht="15" x14ac:dyDescent="0.25">
      <c r="A86" s="414"/>
      <c r="B86" s="414"/>
      <c r="C86" s="415"/>
      <c r="D86" s="415"/>
      <c r="E86" s="415"/>
      <c r="G86" s="415"/>
      <c r="H86" s="415"/>
      <c r="I86" s="415"/>
      <c r="J86" s="415"/>
      <c r="K86" s="415"/>
      <c r="L86" s="415"/>
    </row>
    <row r="87" spans="1:15" x14ac:dyDescent="0.2">
      <c r="G87" s="150"/>
      <c r="H87" s="150"/>
      <c r="I87" s="150"/>
      <c r="J87" s="150"/>
      <c r="K87" s="150"/>
      <c r="L87" s="150"/>
    </row>
    <row r="88" spans="1:15" x14ac:dyDescent="0.2">
      <c r="C88" s="5" t="str">
        <f>IF(C89&lt;&gt;C90,"Eroare!","")</f>
        <v/>
      </c>
      <c r="D88" s="5" t="str">
        <f t="shared" ref="D88:L88" si="130">IF(D89&lt;&gt;D90,"Eroare!","")</f>
        <v/>
      </c>
      <c r="E88" s="5" t="str">
        <f t="shared" si="130"/>
        <v/>
      </c>
      <c r="F88" s="5" t="str">
        <f t="shared" si="130"/>
        <v/>
      </c>
      <c r="G88" s="5" t="str">
        <f t="shared" si="130"/>
        <v/>
      </c>
      <c r="H88" s="5" t="str">
        <f t="shared" si="130"/>
        <v/>
      </c>
      <c r="I88" s="5" t="str">
        <f t="shared" si="130"/>
        <v/>
      </c>
      <c r="J88" s="5" t="str">
        <f t="shared" si="130"/>
        <v/>
      </c>
      <c r="K88" s="5" t="str">
        <f>IF(K89&lt;&gt;K90,"Eroare!","")</f>
        <v/>
      </c>
      <c r="L88" s="5" t="str">
        <f t="shared" si="130"/>
        <v/>
      </c>
    </row>
    <row r="89" spans="1:15" x14ac:dyDescent="0.2">
      <c r="C89" s="164">
        <f>C41</f>
        <v>0</v>
      </c>
      <c r="D89" s="164">
        <f>D41</f>
        <v>0</v>
      </c>
      <c r="E89" s="164">
        <f>E41</f>
        <v>0</v>
      </c>
      <c r="F89" s="164"/>
      <c r="G89" s="164">
        <f t="shared" ref="G89:L89" si="131">G41</f>
        <v>0</v>
      </c>
      <c r="H89" s="164">
        <f t="shared" si="131"/>
        <v>0</v>
      </c>
      <c r="I89" s="164">
        <f t="shared" si="131"/>
        <v>0</v>
      </c>
      <c r="J89" s="164">
        <f t="shared" si="131"/>
        <v>0</v>
      </c>
      <c r="K89" s="164">
        <f t="shared" si="131"/>
        <v>0</v>
      </c>
      <c r="L89" s="164">
        <f t="shared" si="131"/>
        <v>0</v>
      </c>
    </row>
    <row r="90" spans="1:15" x14ac:dyDescent="0.2">
      <c r="B90" s="132" t="s">
        <v>387</v>
      </c>
      <c r="C90" s="164">
        <f>SUM(C91:C103)</f>
        <v>0</v>
      </c>
      <c r="D90" s="164">
        <f>SUM(D91:D103)</f>
        <v>0</v>
      </c>
      <c r="E90" s="164">
        <f>SUM(E91:E103)</f>
        <v>0</v>
      </c>
      <c r="F90" s="164"/>
      <c r="G90" s="164">
        <f t="shared" ref="G90:L90" si="132">SUM(G91:G103)</f>
        <v>0</v>
      </c>
      <c r="H90" s="164">
        <f t="shared" si="132"/>
        <v>0</v>
      </c>
      <c r="I90" s="164">
        <f t="shared" si="132"/>
        <v>0</v>
      </c>
      <c r="J90" s="164">
        <f t="shared" si="132"/>
        <v>0</v>
      </c>
      <c r="K90" s="164">
        <f t="shared" si="132"/>
        <v>0</v>
      </c>
      <c r="L90" s="164">
        <f t="shared" si="132"/>
        <v>0</v>
      </c>
    </row>
    <row r="91" spans="1:15" ht="44.25" customHeight="1" x14ac:dyDescent="0.25">
      <c r="B91" s="458" t="s">
        <v>550</v>
      </c>
      <c r="C91" s="123">
        <f t="shared" ref="C91:C107" si="133">G91+J91</f>
        <v>0</v>
      </c>
      <c r="D91" s="123">
        <f t="shared" ref="D91:D107" si="134">H91+K91</f>
        <v>0</v>
      </c>
      <c r="E91" s="156">
        <f t="shared" ref="E91:E107" si="135">C91+D91</f>
        <v>0</v>
      </c>
      <c r="G91" s="145">
        <v>0</v>
      </c>
      <c r="H91" s="145">
        <v>0</v>
      </c>
      <c r="I91" s="146">
        <f t="shared" ref="I91:I107" si="136">G91+H91</f>
        <v>0</v>
      </c>
      <c r="J91" s="145">
        <v>0</v>
      </c>
      <c r="K91" s="145">
        <v>0</v>
      </c>
      <c r="L91" s="146">
        <f t="shared" ref="L91:L107" si="137">J91+K91</f>
        <v>0</v>
      </c>
      <c r="O91" s="150"/>
    </row>
    <row r="92" spans="1:15" ht="30.75" customHeight="1" x14ac:dyDescent="0.25">
      <c r="B92" s="157" t="s">
        <v>551</v>
      </c>
      <c r="C92" s="123">
        <f t="shared" si="133"/>
        <v>0</v>
      </c>
      <c r="D92" s="123">
        <f t="shared" si="134"/>
        <v>0</v>
      </c>
      <c r="E92" s="156">
        <f t="shared" si="135"/>
        <v>0</v>
      </c>
      <c r="G92" s="145">
        <v>0</v>
      </c>
      <c r="H92" s="145">
        <v>0</v>
      </c>
      <c r="I92" s="146">
        <f t="shared" si="136"/>
        <v>0</v>
      </c>
      <c r="J92" s="145">
        <v>0</v>
      </c>
      <c r="K92" s="145">
        <v>0</v>
      </c>
      <c r="L92" s="146">
        <f t="shared" si="137"/>
        <v>0</v>
      </c>
    </row>
    <row r="93" spans="1:15" ht="41.25" customHeight="1" x14ac:dyDescent="0.25">
      <c r="B93" s="458" t="s">
        <v>552</v>
      </c>
      <c r="C93" s="123">
        <f t="shared" ref="C93" si="138">G93+J93</f>
        <v>0</v>
      </c>
      <c r="D93" s="123">
        <f t="shared" ref="D93" si="139">H93+K93</f>
        <v>0</v>
      </c>
      <c r="E93" s="156">
        <f t="shared" ref="E93" si="140">C93+D93</f>
        <v>0</v>
      </c>
      <c r="G93" s="145">
        <v>0</v>
      </c>
      <c r="H93" s="145">
        <v>0</v>
      </c>
      <c r="I93" s="146">
        <f t="shared" ref="I93" si="141">G93+H93</f>
        <v>0</v>
      </c>
      <c r="J93" s="145">
        <v>0</v>
      </c>
      <c r="K93" s="145">
        <v>0</v>
      </c>
      <c r="L93" s="146">
        <f t="shared" ref="L93" si="142">J93+K93</f>
        <v>0</v>
      </c>
    </row>
    <row r="94" spans="1:15" ht="59.25" customHeight="1" x14ac:dyDescent="0.25">
      <c r="B94" s="458" t="s">
        <v>553</v>
      </c>
      <c r="C94" s="123">
        <f t="shared" ref="C94" si="143">G94+J94</f>
        <v>0</v>
      </c>
      <c r="D94" s="123">
        <f t="shared" ref="D94" si="144">H94+K94</f>
        <v>0</v>
      </c>
      <c r="E94" s="156">
        <f t="shared" ref="E94" si="145">C94+D94</f>
        <v>0</v>
      </c>
      <c r="G94" s="145">
        <v>0</v>
      </c>
      <c r="H94" s="145">
        <v>0</v>
      </c>
      <c r="I94" s="146">
        <f t="shared" ref="I94" si="146">G94+H94</f>
        <v>0</v>
      </c>
      <c r="J94" s="145">
        <v>0</v>
      </c>
      <c r="K94" s="145">
        <v>0</v>
      </c>
      <c r="L94" s="146">
        <f t="shared" ref="L94" si="147">J94+K94</f>
        <v>0</v>
      </c>
    </row>
    <row r="95" spans="1:15" ht="44.25" customHeight="1" x14ac:dyDescent="0.25">
      <c r="B95" s="458" t="s">
        <v>554</v>
      </c>
      <c r="C95" s="123">
        <f t="shared" ref="C95" si="148">G95+J95</f>
        <v>0</v>
      </c>
      <c r="D95" s="123">
        <f t="shared" ref="D95" si="149">H95+K95</f>
        <v>0</v>
      </c>
      <c r="E95" s="156">
        <f t="shared" ref="E95" si="150">C95+D95</f>
        <v>0</v>
      </c>
      <c r="G95" s="145">
        <v>0</v>
      </c>
      <c r="H95" s="145">
        <v>0</v>
      </c>
      <c r="I95" s="146">
        <f t="shared" ref="I95" si="151">G95+H95</f>
        <v>0</v>
      </c>
      <c r="J95" s="145">
        <v>0</v>
      </c>
      <c r="K95" s="145">
        <v>0</v>
      </c>
      <c r="L95" s="146">
        <f t="shared" ref="L95" si="152">J95+K95</f>
        <v>0</v>
      </c>
    </row>
    <row r="96" spans="1:15" ht="31.5" customHeight="1" x14ac:dyDescent="0.25">
      <c r="B96" s="157" t="s">
        <v>559</v>
      </c>
      <c r="C96" s="123">
        <f t="shared" ref="C96" si="153">G96+J96</f>
        <v>0</v>
      </c>
      <c r="D96" s="123">
        <f t="shared" ref="D96" si="154">H96+K96</f>
        <v>0</v>
      </c>
      <c r="E96" s="156">
        <f t="shared" ref="E96" si="155">C96+D96</f>
        <v>0</v>
      </c>
      <c r="G96" s="145">
        <v>0</v>
      </c>
      <c r="H96" s="145">
        <v>0</v>
      </c>
      <c r="I96" s="146">
        <f t="shared" ref="I96" si="156">G96+H96</f>
        <v>0</v>
      </c>
      <c r="J96" s="145">
        <v>0</v>
      </c>
      <c r="K96" s="145">
        <v>0</v>
      </c>
      <c r="L96" s="146">
        <f t="shared" ref="L96" si="157">J96+K96</f>
        <v>0</v>
      </c>
    </row>
    <row r="97" spans="1:12" ht="52.5" customHeight="1" x14ac:dyDescent="0.25">
      <c r="B97" s="458" t="s">
        <v>560</v>
      </c>
      <c r="C97" s="123">
        <f t="shared" ref="C97" si="158">G97+J97</f>
        <v>0</v>
      </c>
      <c r="D97" s="123">
        <f t="shared" ref="D97" si="159">H97+K97</f>
        <v>0</v>
      </c>
      <c r="E97" s="156">
        <f t="shared" ref="E97" si="160">C97+D97</f>
        <v>0</v>
      </c>
      <c r="G97" s="145">
        <v>0</v>
      </c>
      <c r="H97" s="145">
        <v>0</v>
      </c>
      <c r="I97" s="146">
        <f t="shared" ref="I97" si="161">G97+H97</f>
        <v>0</v>
      </c>
      <c r="J97" s="145">
        <v>0</v>
      </c>
      <c r="K97" s="145">
        <v>0</v>
      </c>
      <c r="L97" s="146">
        <f t="shared" ref="L97" si="162">J97+K97</f>
        <v>0</v>
      </c>
    </row>
    <row r="98" spans="1:12" ht="69" customHeight="1" x14ac:dyDescent="0.25">
      <c r="B98" s="459" t="s">
        <v>557</v>
      </c>
      <c r="C98" s="442">
        <f t="shared" ref="C98" si="163">G98+J98</f>
        <v>0</v>
      </c>
      <c r="D98" s="442">
        <f t="shared" ref="D98" si="164">H98+K98</f>
        <v>0</v>
      </c>
      <c r="E98" s="443">
        <f t="shared" ref="E98" si="165">C98+D98</f>
        <v>0</v>
      </c>
      <c r="F98" s="444"/>
      <c r="G98" s="445">
        <v>0</v>
      </c>
      <c r="H98" s="445">
        <v>0</v>
      </c>
      <c r="I98" s="446">
        <f t="shared" ref="I98" si="166">G98+H98</f>
        <v>0</v>
      </c>
      <c r="J98" s="445">
        <v>0</v>
      </c>
      <c r="K98" s="445">
        <v>0</v>
      </c>
      <c r="L98" s="446">
        <f t="shared" ref="L98" si="167">J98+K98</f>
        <v>0</v>
      </c>
    </row>
    <row r="99" spans="1:12" ht="33.75" customHeight="1" x14ac:dyDescent="0.25">
      <c r="B99" s="458" t="s">
        <v>555</v>
      </c>
      <c r="C99" s="123">
        <f t="shared" ref="C99" si="168">G99+J99</f>
        <v>0</v>
      </c>
      <c r="D99" s="123">
        <f t="shared" ref="D99" si="169">H99+K99</f>
        <v>0</v>
      </c>
      <c r="E99" s="156">
        <f t="shared" ref="E99" si="170">C99+D99</f>
        <v>0</v>
      </c>
      <c r="G99" s="145">
        <v>0</v>
      </c>
      <c r="H99" s="145">
        <v>0</v>
      </c>
      <c r="I99" s="146">
        <f t="shared" ref="I99" si="171">G99+H99</f>
        <v>0</v>
      </c>
      <c r="J99" s="145">
        <v>0</v>
      </c>
      <c r="K99" s="145">
        <v>0</v>
      </c>
      <c r="L99" s="146">
        <f t="shared" ref="L99" si="172">J99+K99</f>
        <v>0</v>
      </c>
    </row>
    <row r="100" spans="1:12" ht="30.75" customHeight="1" x14ac:dyDescent="0.25">
      <c r="B100" s="157" t="s">
        <v>556</v>
      </c>
      <c r="C100" s="123">
        <f t="shared" ref="C100" si="173">G100+J100</f>
        <v>0</v>
      </c>
      <c r="D100" s="123">
        <f t="shared" ref="D100" si="174">H100+K100</f>
        <v>0</v>
      </c>
      <c r="E100" s="156">
        <f t="shared" ref="E100" si="175">C100+D100</f>
        <v>0</v>
      </c>
      <c r="G100" s="145">
        <v>0</v>
      </c>
      <c r="H100" s="145">
        <v>0</v>
      </c>
      <c r="I100" s="146">
        <f t="shared" ref="I100" si="176">G100+H100</f>
        <v>0</v>
      </c>
      <c r="J100" s="145">
        <v>0</v>
      </c>
      <c r="K100" s="145">
        <v>0</v>
      </c>
      <c r="L100" s="146">
        <f t="shared" ref="L100" si="177">J100+K100</f>
        <v>0</v>
      </c>
    </row>
    <row r="101" spans="1:12" ht="44.25" customHeight="1" x14ac:dyDescent="0.25">
      <c r="B101" s="458" t="s">
        <v>561</v>
      </c>
      <c r="C101" s="123">
        <f t="shared" ref="C101" si="178">G101+J101</f>
        <v>0</v>
      </c>
      <c r="D101" s="123">
        <f t="shared" ref="D101" si="179">H101+K101</f>
        <v>0</v>
      </c>
      <c r="E101" s="156">
        <f t="shared" ref="E101" si="180">C101+D101</f>
        <v>0</v>
      </c>
      <c r="G101" s="145">
        <v>0</v>
      </c>
      <c r="H101" s="145">
        <v>0</v>
      </c>
      <c r="I101" s="146">
        <f t="shared" ref="I101" si="181">G101+H101</f>
        <v>0</v>
      </c>
      <c r="J101" s="145">
        <v>0</v>
      </c>
      <c r="K101" s="145">
        <v>0</v>
      </c>
      <c r="L101" s="146">
        <f t="shared" ref="L101" si="182">J101+K101</f>
        <v>0</v>
      </c>
    </row>
    <row r="102" spans="1:12" ht="72" customHeight="1" x14ac:dyDescent="0.25">
      <c r="B102" s="458" t="s">
        <v>562</v>
      </c>
      <c r="C102" s="123">
        <f t="shared" ref="C102" si="183">G102+J102</f>
        <v>0</v>
      </c>
      <c r="D102" s="123">
        <f t="shared" ref="D102" si="184">H102+K102</f>
        <v>0</v>
      </c>
      <c r="E102" s="156">
        <f t="shared" ref="E102" si="185">C102+D102</f>
        <v>0</v>
      </c>
      <c r="G102" s="145">
        <v>0</v>
      </c>
      <c r="H102" s="145">
        <v>0</v>
      </c>
      <c r="I102" s="146">
        <f t="shared" ref="I102" si="186">G102+H102</f>
        <v>0</v>
      </c>
      <c r="J102" s="145">
        <v>0</v>
      </c>
      <c r="K102" s="145">
        <v>0</v>
      </c>
      <c r="L102" s="146">
        <f t="shared" ref="L102" si="187">J102+K102</f>
        <v>0</v>
      </c>
    </row>
    <row r="103" spans="1:12" ht="15" x14ac:dyDescent="0.25">
      <c r="B103" s="458" t="s">
        <v>563</v>
      </c>
      <c r="C103" s="123">
        <f t="shared" si="133"/>
        <v>0</v>
      </c>
      <c r="D103" s="123">
        <f t="shared" si="134"/>
        <v>0</v>
      </c>
      <c r="E103" s="156">
        <f t="shared" si="135"/>
        <v>0</v>
      </c>
      <c r="G103" s="145">
        <v>0</v>
      </c>
      <c r="H103" s="145">
        <v>0</v>
      </c>
      <c r="I103" s="146">
        <f t="shared" si="136"/>
        <v>0</v>
      </c>
      <c r="J103" s="145">
        <v>0</v>
      </c>
      <c r="K103" s="145">
        <v>0</v>
      </c>
      <c r="L103" s="146">
        <f t="shared" si="137"/>
        <v>0</v>
      </c>
    </row>
    <row r="104" spans="1:12" x14ac:dyDescent="0.2">
      <c r="C104" s="5" t="str">
        <f>IF(C105&lt;&gt;C106,"Eroare!","")</f>
        <v/>
      </c>
      <c r="D104" s="5" t="str">
        <f t="shared" ref="D104:L104" si="188">IF(D105&lt;&gt;D106,"Eroare!","")</f>
        <v/>
      </c>
      <c r="E104" s="5" t="str">
        <f t="shared" si="188"/>
        <v/>
      </c>
      <c r="F104" s="5" t="str">
        <f t="shared" si="188"/>
        <v/>
      </c>
      <c r="G104" s="5" t="str">
        <f t="shared" si="188"/>
        <v/>
      </c>
      <c r="H104" s="5" t="str">
        <f t="shared" si="188"/>
        <v/>
      </c>
      <c r="I104" s="5" t="str">
        <f t="shared" si="188"/>
        <v/>
      </c>
      <c r="J104" s="5" t="str">
        <f t="shared" si="188"/>
        <v/>
      </c>
      <c r="K104" s="5" t="str">
        <f>IF(K105&lt;&gt;K106,"Eroare!","")</f>
        <v/>
      </c>
      <c r="L104" s="5" t="str">
        <f t="shared" si="188"/>
        <v/>
      </c>
    </row>
    <row r="105" spans="1:12" s="308" customFormat="1" ht="15" x14ac:dyDescent="0.25">
      <c r="A105" s="305"/>
      <c r="B105" s="306"/>
      <c r="C105" s="307">
        <f>C51</f>
        <v>0</v>
      </c>
      <c r="D105" s="307">
        <f>D51</f>
        <v>0</v>
      </c>
      <c r="E105" s="307">
        <f>E51</f>
        <v>0</v>
      </c>
      <c r="F105" s="307"/>
      <c r="G105" s="307">
        <f t="shared" ref="G105:L105" si="189">G51</f>
        <v>0</v>
      </c>
      <c r="H105" s="307">
        <f t="shared" si="189"/>
        <v>0</v>
      </c>
      <c r="I105" s="307">
        <f t="shared" si="189"/>
        <v>0</v>
      </c>
      <c r="J105" s="307">
        <f t="shared" si="189"/>
        <v>0</v>
      </c>
      <c r="K105" s="307">
        <f t="shared" si="189"/>
        <v>0</v>
      </c>
      <c r="L105" s="307">
        <f t="shared" si="189"/>
        <v>0</v>
      </c>
    </row>
    <row r="106" spans="1:12" s="308" customFormat="1" ht="15" x14ac:dyDescent="0.25">
      <c r="A106" s="305"/>
      <c r="B106" s="306" t="s">
        <v>390</v>
      </c>
      <c r="C106" s="307">
        <f>SUM(C107:C112)</f>
        <v>0</v>
      </c>
      <c r="D106" s="307">
        <f t="shared" ref="D106:L106" si="190">SUM(D107:D112)</f>
        <v>0</v>
      </c>
      <c r="E106" s="307">
        <f t="shared" si="190"/>
        <v>0</v>
      </c>
      <c r="F106" s="307"/>
      <c r="G106" s="307">
        <f t="shared" si="190"/>
        <v>0</v>
      </c>
      <c r="H106" s="307">
        <f t="shared" si="190"/>
        <v>0</v>
      </c>
      <c r="I106" s="307">
        <f t="shared" si="190"/>
        <v>0</v>
      </c>
      <c r="J106" s="307">
        <f t="shared" si="190"/>
        <v>0</v>
      </c>
      <c r="K106" s="307">
        <f t="shared" si="190"/>
        <v>0</v>
      </c>
      <c r="L106" s="307">
        <f t="shared" si="190"/>
        <v>0</v>
      </c>
    </row>
    <row r="107" spans="1:12" ht="15" x14ac:dyDescent="0.25">
      <c r="B107" s="304"/>
      <c r="C107" s="122">
        <f t="shared" si="133"/>
        <v>0</v>
      </c>
      <c r="D107" s="122">
        <f t="shared" si="134"/>
        <v>0</v>
      </c>
      <c r="E107" s="223">
        <f t="shared" si="135"/>
        <v>0</v>
      </c>
      <c r="G107" s="145">
        <v>0</v>
      </c>
      <c r="H107" s="145">
        <v>0</v>
      </c>
      <c r="I107" s="224">
        <f t="shared" si="136"/>
        <v>0</v>
      </c>
      <c r="J107" s="145">
        <v>0</v>
      </c>
      <c r="K107" s="145">
        <v>0</v>
      </c>
      <c r="L107" s="224">
        <f t="shared" si="137"/>
        <v>0</v>
      </c>
    </row>
    <row r="108" spans="1:12" ht="33" customHeight="1" x14ac:dyDescent="0.25">
      <c r="B108" s="145" t="s">
        <v>411</v>
      </c>
      <c r="C108" s="123">
        <f t="shared" ref="C108" si="191">G108+J108</f>
        <v>0</v>
      </c>
      <c r="D108" s="123">
        <f t="shared" ref="D108" si="192">H108+K108</f>
        <v>0</v>
      </c>
      <c r="E108" s="156">
        <f t="shared" ref="E108" si="193">C108+D108</f>
        <v>0</v>
      </c>
      <c r="F108" s="154"/>
      <c r="G108" s="145">
        <v>0</v>
      </c>
      <c r="H108" s="145">
        <v>0</v>
      </c>
      <c r="I108" s="146">
        <f t="shared" ref="I108" si="194">G108+H108</f>
        <v>0</v>
      </c>
      <c r="J108" s="145">
        <v>0</v>
      </c>
      <c r="K108" s="145">
        <v>0</v>
      </c>
      <c r="L108" s="146">
        <f t="shared" ref="L108" si="195">J108+K108</f>
        <v>0</v>
      </c>
    </row>
    <row r="109" spans="1:12" ht="15" x14ac:dyDescent="0.25">
      <c r="B109" s="145" t="s">
        <v>411</v>
      </c>
      <c r="C109" s="123">
        <f t="shared" ref="C109:C112" si="196">G109+J109</f>
        <v>0</v>
      </c>
      <c r="D109" s="123">
        <f t="shared" ref="D109:D112" si="197">H109+K109</f>
        <v>0</v>
      </c>
      <c r="E109" s="156">
        <f t="shared" ref="E109:E112" si="198">C109+D109</f>
        <v>0</v>
      </c>
      <c r="F109" s="154"/>
      <c r="G109" s="145">
        <v>0</v>
      </c>
      <c r="H109" s="145">
        <v>0</v>
      </c>
      <c r="I109" s="146">
        <f t="shared" ref="I109:I112" si="199">G109+H109</f>
        <v>0</v>
      </c>
      <c r="J109" s="145">
        <v>0</v>
      </c>
      <c r="K109" s="145">
        <v>0</v>
      </c>
      <c r="L109" s="146">
        <f t="shared" ref="L109:L112" si="200">J109+K109</f>
        <v>0</v>
      </c>
    </row>
    <row r="110" spans="1:12" ht="15" x14ac:dyDescent="0.25">
      <c r="B110" s="145" t="s">
        <v>411</v>
      </c>
      <c r="C110" s="123">
        <f t="shared" si="196"/>
        <v>0</v>
      </c>
      <c r="D110" s="123">
        <f t="shared" si="197"/>
        <v>0</v>
      </c>
      <c r="E110" s="156">
        <f t="shared" si="198"/>
        <v>0</v>
      </c>
      <c r="F110" s="154"/>
      <c r="G110" s="145">
        <v>0</v>
      </c>
      <c r="H110" s="145">
        <v>0</v>
      </c>
      <c r="I110" s="146">
        <f t="shared" si="199"/>
        <v>0</v>
      </c>
      <c r="J110" s="145">
        <v>0</v>
      </c>
      <c r="K110" s="145">
        <v>0</v>
      </c>
      <c r="L110" s="146">
        <f t="shared" si="200"/>
        <v>0</v>
      </c>
    </row>
    <row r="111" spans="1:12" ht="15" x14ac:dyDescent="0.25">
      <c r="B111" s="145" t="s">
        <v>411</v>
      </c>
      <c r="C111" s="123">
        <f t="shared" si="196"/>
        <v>0</v>
      </c>
      <c r="D111" s="123">
        <f t="shared" si="197"/>
        <v>0</v>
      </c>
      <c r="E111" s="156">
        <f t="shared" si="198"/>
        <v>0</v>
      </c>
      <c r="F111" s="154"/>
      <c r="G111" s="145">
        <v>0</v>
      </c>
      <c r="H111" s="145">
        <v>0</v>
      </c>
      <c r="I111" s="146">
        <f t="shared" si="199"/>
        <v>0</v>
      </c>
      <c r="J111" s="145">
        <v>0</v>
      </c>
      <c r="K111" s="145">
        <v>0</v>
      </c>
      <c r="L111" s="146">
        <f t="shared" si="200"/>
        <v>0</v>
      </c>
    </row>
    <row r="112" spans="1:12" ht="15" x14ac:dyDescent="0.25">
      <c r="B112" s="145" t="s">
        <v>411</v>
      </c>
      <c r="C112" s="123">
        <f t="shared" si="196"/>
        <v>0</v>
      </c>
      <c r="D112" s="123">
        <f t="shared" si="197"/>
        <v>0</v>
      </c>
      <c r="E112" s="156">
        <f t="shared" si="198"/>
        <v>0</v>
      </c>
      <c r="F112" s="154"/>
      <c r="G112" s="145">
        <v>0</v>
      </c>
      <c r="H112" s="145">
        <v>0</v>
      </c>
      <c r="I112" s="146">
        <f t="shared" si="199"/>
        <v>0</v>
      </c>
      <c r="J112" s="145">
        <v>0</v>
      </c>
      <c r="K112" s="145">
        <v>0</v>
      </c>
      <c r="L112" s="146">
        <f t="shared" si="200"/>
        <v>0</v>
      </c>
    </row>
    <row r="113" spans="2:12" x14ac:dyDescent="0.2">
      <c r="B113" s="125"/>
      <c r="G113" s="150"/>
      <c r="H113" s="150"/>
      <c r="I113" s="150"/>
      <c r="J113" s="150"/>
      <c r="K113" s="150"/>
      <c r="L113" s="150"/>
    </row>
    <row r="114" spans="2:12" x14ac:dyDescent="0.2">
      <c r="B114" s="125"/>
      <c r="G114" s="150"/>
      <c r="H114" s="150"/>
      <c r="I114" s="150"/>
      <c r="J114" s="150"/>
      <c r="K114" s="150"/>
      <c r="L114" s="150"/>
    </row>
    <row r="115" spans="2:12" x14ac:dyDescent="0.2">
      <c r="B115" s="125"/>
      <c r="G115" s="150"/>
      <c r="H115" s="150"/>
      <c r="I115" s="150"/>
      <c r="J115" s="150"/>
      <c r="K115" s="150"/>
      <c r="L115" s="150"/>
    </row>
    <row r="116" spans="2:12" x14ac:dyDescent="0.2">
      <c r="B116" s="125"/>
      <c r="G116" s="150"/>
      <c r="H116" s="150"/>
      <c r="I116" s="150"/>
      <c r="J116" s="150"/>
      <c r="K116" s="150"/>
      <c r="L116" s="150"/>
    </row>
    <row r="117" spans="2:12" x14ac:dyDescent="0.2">
      <c r="B117" s="125"/>
      <c r="G117" s="150"/>
      <c r="H117" s="150"/>
      <c r="I117" s="150"/>
      <c r="J117" s="150"/>
      <c r="K117" s="150"/>
      <c r="L117" s="150"/>
    </row>
    <row r="118" spans="2:12" x14ac:dyDescent="0.2">
      <c r="B118" s="125"/>
      <c r="G118" s="150"/>
      <c r="H118" s="150"/>
      <c r="I118" s="150"/>
      <c r="J118" s="150"/>
      <c r="K118" s="150"/>
      <c r="L118" s="150"/>
    </row>
    <row r="119" spans="2:12" x14ac:dyDescent="0.2">
      <c r="B119" s="125"/>
      <c r="G119" s="150"/>
      <c r="H119" s="150"/>
      <c r="I119" s="150"/>
      <c r="J119" s="150"/>
      <c r="K119" s="150"/>
      <c r="L119" s="150"/>
    </row>
    <row r="120" spans="2:12" x14ac:dyDescent="0.2">
      <c r="B120" s="125"/>
      <c r="G120" s="150"/>
      <c r="H120" s="150"/>
      <c r="I120" s="150"/>
      <c r="J120" s="150"/>
      <c r="K120" s="150"/>
      <c r="L120" s="150"/>
    </row>
    <row r="121" spans="2:12" x14ac:dyDescent="0.2">
      <c r="B121" s="125"/>
      <c r="G121" s="150"/>
      <c r="H121" s="150"/>
      <c r="I121" s="150"/>
      <c r="J121" s="150"/>
      <c r="K121" s="150"/>
      <c r="L121" s="150"/>
    </row>
    <row r="122" spans="2:12" x14ac:dyDescent="0.2">
      <c r="B122" s="125"/>
      <c r="G122" s="150"/>
      <c r="H122" s="150"/>
      <c r="I122" s="150"/>
      <c r="J122" s="150"/>
      <c r="K122" s="150"/>
      <c r="L122" s="150"/>
    </row>
    <row r="123" spans="2:12" x14ac:dyDescent="0.2">
      <c r="B123" s="125"/>
      <c r="G123" s="150"/>
      <c r="H123" s="150"/>
      <c r="I123" s="150"/>
      <c r="J123" s="150"/>
      <c r="K123" s="150"/>
      <c r="L123" s="150"/>
    </row>
    <row r="124" spans="2:12" x14ac:dyDescent="0.2">
      <c r="B124" s="125"/>
      <c r="G124" s="150"/>
      <c r="H124" s="150"/>
      <c r="I124" s="150"/>
      <c r="J124" s="150"/>
      <c r="K124" s="150"/>
      <c r="L124" s="150"/>
    </row>
    <row r="125" spans="2:12" x14ac:dyDescent="0.2">
      <c r="B125" s="125"/>
      <c r="G125" s="150"/>
      <c r="H125" s="150"/>
      <c r="I125" s="150"/>
      <c r="J125" s="150"/>
      <c r="K125" s="150"/>
      <c r="L125" s="150"/>
    </row>
    <row r="126" spans="2:12" x14ac:dyDescent="0.2">
      <c r="B126" s="125"/>
      <c r="G126" s="150"/>
      <c r="H126" s="150"/>
      <c r="I126" s="150"/>
      <c r="J126" s="150"/>
      <c r="K126" s="150"/>
      <c r="L126" s="150"/>
    </row>
    <row r="127" spans="2:12" x14ac:dyDescent="0.2">
      <c r="B127" s="125"/>
      <c r="G127" s="150"/>
      <c r="H127" s="150"/>
      <c r="I127" s="150"/>
      <c r="J127" s="150"/>
      <c r="K127" s="150"/>
      <c r="L127" s="150"/>
    </row>
    <row r="128" spans="2:12" x14ac:dyDescent="0.2">
      <c r="B128" s="125"/>
      <c r="G128" s="150"/>
      <c r="H128" s="150"/>
      <c r="I128" s="150"/>
      <c r="J128" s="150"/>
      <c r="K128" s="150"/>
      <c r="L128" s="150"/>
    </row>
    <row r="129" spans="2:12" x14ac:dyDescent="0.2">
      <c r="B129" s="125"/>
      <c r="G129" s="150"/>
      <c r="H129" s="150"/>
      <c r="I129" s="150"/>
      <c r="J129" s="150"/>
      <c r="K129" s="150"/>
      <c r="L129" s="150"/>
    </row>
    <row r="130" spans="2:12" x14ac:dyDescent="0.2">
      <c r="B130" s="125"/>
      <c r="G130" s="150"/>
      <c r="H130" s="150"/>
      <c r="I130" s="150"/>
      <c r="J130" s="150"/>
      <c r="K130" s="150"/>
      <c r="L130" s="150"/>
    </row>
    <row r="131" spans="2:12" x14ac:dyDescent="0.2">
      <c r="B131" s="125"/>
      <c r="G131" s="150"/>
      <c r="H131" s="150"/>
      <c r="I131" s="150"/>
      <c r="J131" s="150"/>
      <c r="K131" s="150"/>
      <c r="L131" s="150"/>
    </row>
    <row r="132" spans="2:12" x14ac:dyDescent="0.2">
      <c r="B132" s="125"/>
      <c r="G132" s="150"/>
      <c r="H132" s="150"/>
      <c r="I132" s="150"/>
      <c r="J132" s="150"/>
      <c r="K132" s="150"/>
      <c r="L132" s="150"/>
    </row>
    <row r="133" spans="2:12" x14ac:dyDescent="0.2">
      <c r="B133" s="125"/>
      <c r="G133" s="150"/>
      <c r="H133" s="150"/>
      <c r="I133" s="150"/>
      <c r="J133" s="150"/>
      <c r="K133" s="150"/>
      <c r="L133" s="150"/>
    </row>
    <row r="134" spans="2:12" x14ac:dyDescent="0.2">
      <c r="B134" s="125"/>
    </row>
    <row r="135" spans="2:12" x14ac:dyDescent="0.2">
      <c r="B135" s="125"/>
    </row>
    <row r="136" spans="2:12" x14ac:dyDescent="0.2">
      <c r="B136" s="125"/>
    </row>
    <row r="137" spans="2:12" x14ac:dyDescent="0.2">
      <c r="B137" s="125"/>
    </row>
    <row r="138" spans="2:12" x14ac:dyDescent="0.2">
      <c r="B138" s="125"/>
    </row>
    <row r="139" spans="2:12" x14ac:dyDescent="0.2">
      <c r="B139" s="125"/>
    </row>
    <row r="140" spans="2:12" x14ac:dyDescent="0.2">
      <c r="B140" s="125"/>
    </row>
    <row r="141" spans="2:12" x14ac:dyDescent="0.2">
      <c r="B141" s="125"/>
    </row>
    <row r="142" spans="2:12" x14ac:dyDescent="0.2">
      <c r="B142" s="125"/>
    </row>
    <row r="143" spans="2:12" x14ac:dyDescent="0.2">
      <c r="B143" s="125"/>
    </row>
    <row r="144" spans="2:12" x14ac:dyDescent="0.2">
      <c r="B144" s="125"/>
    </row>
    <row r="145" spans="2:2" x14ac:dyDescent="0.2">
      <c r="B145" s="125"/>
    </row>
    <row r="146" spans="2:2" x14ac:dyDescent="0.2">
      <c r="B146" s="125"/>
    </row>
    <row r="147" spans="2:2" x14ac:dyDescent="0.2">
      <c r="B147" s="125"/>
    </row>
    <row r="148" spans="2:2" x14ac:dyDescent="0.2">
      <c r="B148" s="125"/>
    </row>
    <row r="149" spans="2:2" x14ac:dyDescent="0.2">
      <c r="B149" s="125"/>
    </row>
    <row r="150" spans="2:2" x14ac:dyDescent="0.2">
      <c r="B150" s="125"/>
    </row>
    <row r="151" spans="2:2" x14ac:dyDescent="0.2">
      <c r="B151" s="125"/>
    </row>
    <row r="152" spans="2:2" x14ac:dyDescent="0.2">
      <c r="B152" s="125"/>
    </row>
    <row r="153" spans="2:2" x14ac:dyDescent="0.2">
      <c r="B153" s="125"/>
    </row>
    <row r="154" spans="2:2" x14ac:dyDescent="0.2">
      <c r="B154" s="125"/>
    </row>
    <row r="155" spans="2:2" x14ac:dyDescent="0.2">
      <c r="B155" s="125"/>
    </row>
    <row r="156" spans="2:2" x14ac:dyDescent="0.2">
      <c r="B156" s="125"/>
    </row>
    <row r="157" spans="2:2" x14ac:dyDescent="0.2">
      <c r="B157" s="125"/>
    </row>
    <row r="158" spans="2:2" x14ac:dyDescent="0.2">
      <c r="B158" s="125"/>
    </row>
    <row r="159" spans="2:2" x14ac:dyDescent="0.2">
      <c r="B159" s="125"/>
    </row>
    <row r="160" spans="2:2" x14ac:dyDescent="0.2">
      <c r="B160" s="125"/>
    </row>
    <row r="161" spans="2:2" x14ac:dyDescent="0.2">
      <c r="B161" s="125"/>
    </row>
    <row r="162" spans="2:2" x14ac:dyDescent="0.2">
      <c r="B162" s="125"/>
    </row>
    <row r="163" spans="2:2" x14ac:dyDescent="0.2">
      <c r="B163" s="125"/>
    </row>
    <row r="164" spans="2:2" x14ac:dyDescent="0.2">
      <c r="B164" s="125"/>
    </row>
    <row r="165" spans="2:2" x14ac:dyDescent="0.2">
      <c r="B165" s="125"/>
    </row>
    <row r="166" spans="2:2" x14ac:dyDescent="0.2">
      <c r="B166" s="125"/>
    </row>
    <row r="167" spans="2:2" x14ac:dyDescent="0.2">
      <c r="B167" s="125"/>
    </row>
    <row r="168" spans="2:2" x14ac:dyDescent="0.2">
      <c r="B168" s="125"/>
    </row>
    <row r="169" spans="2:2" x14ac:dyDescent="0.2">
      <c r="B169" s="125"/>
    </row>
    <row r="170" spans="2:2" x14ac:dyDescent="0.2">
      <c r="B170" s="125"/>
    </row>
    <row r="171" spans="2:2" x14ac:dyDescent="0.2">
      <c r="B171" s="125"/>
    </row>
    <row r="172" spans="2:2" x14ac:dyDescent="0.2">
      <c r="B172" s="125"/>
    </row>
    <row r="173" spans="2:2" x14ac:dyDescent="0.2">
      <c r="B173" s="125"/>
    </row>
    <row r="174" spans="2:2" x14ac:dyDescent="0.2">
      <c r="B174" s="125"/>
    </row>
    <row r="175" spans="2:2" x14ac:dyDescent="0.2">
      <c r="B175" s="125"/>
    </row>
  </sheetData>
  <mergeCells count="25">
    <mergeCell ref="A80:E80"/>
    <mergeCell ref="A83:B83"/>
    <mergeCell ref="A84:B84"/>
    <mergeCell ref="A78:B78"/>
    <mergeCell ref="A79:B79"/>
    <mergeCell ref="A1:E1"/>
    <mergeCell ref="A2:E2"/>
    <mergeCell ref="A3:E3"/>
    <mergeCell ref="A55:E55"/>
    <mergeCell ref="A4:E4"/>
    <mergeCell ref="A5:A6"/>
    <mergeCell ref="B5:B6"/>
    <mergeCell ref="A8:E8"/>
    <mergeCell ref="A13:B13"/>
    <mergeCell ref="A14:E14"/>
    <mergeCell ref="A16:B16"/>
    <mergeCell ref="A17:E17"/>
    <mergeCell ref="A39:B39"/>
    <mergeCell ref="A77:B77"/>
    <mergeCell ref="A40:E40"/>
    <mergeCell ref="A70:E70"/>
    <mergeCell ref="A69:B69"/>
    <mergeCell ref="A73:B73"/>
    <mergeCell ref="A74:E74"/>
    <mergeCell ref="A53:B5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59"/>
  <sheetViews>
    <sheetView showGridLines="0" topLeftCell="A28" zoomScaleNormal="100" workbookViewId="0">
      <selection activeCell="E34" sqref="E34"/>
    </sheetView>
  </sheetViews>
  <sheetFormatPr defaultColWidth="9.140625" defaultRowHeight="12" x14ac:dyDescent="0.2"/>
  <cols>
    <col min="1" max="1" width="6.7109375" style="99" customWidth="1"/>
    <col min="2" max="2" width="41.5703125" style="97" customWidth="1"/>
    <col min="3" max="3" width="12.7109375" style="98" customWidth="1"/>
    <col min="4" max="4" width="11.28515625" style="98" customWidth="1"/>
    <col min="5" max="9" width="12.7109375" style="98" customWidth="1"/>
    <col min="10" max="10" width="11.42578125" style="83" customWidth="1"/>
    <col min="11" max="11" width="28.7109375" style="388" customWidth="1"/>
    <col min="12" max="12" width="14" style="83" customWidth="1"/>
    <col min="13" max="16384" width="9.140625" style="83"/>
  </cols>
  <sheetData>
    <row r="1" spans="1:12" x14ac:dyDescent="0.2">
      <c r="A1" s="529" t="s">
        <v>212</v>
      </c>
      <c r="B1" s="529"/>
      <c r="C1" s="529"/>
      <c r="D1" s="529"/>
      <c r="E1" s="529"/>
      <c r="F1" s="529"/>
      <c r="G1" s="529"/>
      <c r="H1" s="529"/>
      <c r="I1" s="529"/>
    </row>
    <row r="2" spans="1:12" x14ac:dyDescent="0.2">
      <c r="A2" s="84"/>
      <c r="B2" s="85"/>
      <c r="C2" s="86"/>
      <c r="D2" s="86"/>
      <c r="E2" s="86"/>
      <c r="F2" s="86"/>
      <c r="G2" s="86"/>
      <c r="H2" s="86"/>
      <c r="I2" s="86"/>
    </row>
    <row r="3" spans="1:12" x14ac:dyDescent="0.2">
      <c r="A3" s="539" t="s">
        <v>6</v>
      </c>
      <c r="B3" s="537" t="s">
        <v>7</v>
      </c>
      <c r="C3" s="530" t="s">
        <v>8</v>
      </c>
      <c r="D3" s="530"/>
      <c r="E3" s="535" t="s">
        <v>46</v>
      </c>
      <c r="F3" s="530" t="s">
        <v>9</v>
      </c>
      <c r="G3" s="530"/>
      <c r="H3" s="535" t="s">
        <v>47</v>
      </c>
      <c r="I3" s="535" t="s">
        <v>4</v>
      </c>
      <c r="J3" s="116"/>
      <c r="K3" s="389"/>
      <c r="L3" s="83" t="s">
        <v>361</v>
      </c>
    </row>
    <row r="4" spans="1:12" ht="96" x14ac:dyDescent="0.2">
      <c r="A4" s="540"/>
      <c r="B4" s="538"/>
      <c r="C4" s="296" t="s">
        <v>71</v>
      </c>
      <c r="D4" s="296" t="s">
        <v>72</v>
      </c>
      <c r="E4" s="536"/>
      <c r="F4" s="296" t="s">
        <v>73</v>
      </c>
      <c r="G4" s="296" t="s">
        <v>74</v>
      </c>
      <c r="H4" s="536"/>
      <c r="I4" s="536"/>
      <c r="J4" s="296" t="s">
        <v>195</v>
      </c>
      <c r="K4" s="390" t="s">
        <v>196</v>
      </c>
    </row>
    <row r="5" spans="1:12" x14ac:dyDescent="0.2">
      <c r="A5" s="87" t="s">
        <v>34</v>
      </c>
      <c r="B5" s="531" t="s">
        <v>163</v>
      </c>
      <c r="C5" s="532"/>
      <c r="D5" s="532"/>
      <c r="E5" s="532"/>
      <c r="F5" s="532"/>
      <c r="G5" s="532"/>
      <c r="H5" s="532"/>
      <c r="I5" s="532"/>
      <c r="J5" s="117"/>
      <c r="K5" s="391"/>
    </row>
    <row r="6" spans="1:12" ht="33.75" customHeight="1" x14ac:dyDescent="0.2">
      <c r="A6" s="87" t="s">
        <v>157</v>
      </c>
      <c r="B6" s="88" t="str">
        <f>'4- DEVIZ'!B9</f>
        <v>Obţinerea terenului</v>
      </c>
      <c r="C6" s="89">
        <f>'4- DEVIZ'!G9</f>
        <v>0</v>
      </c>
      <c r="D6" s="89">
        <f>'4- DEVIZ'!H9</f>
        <v>0</v>
      </c>
      <c r="E6" s="89">
        <f>'4- DEVIZ'!I9</f>
        <v>0</v>
      </c>
      <c r="F6" s="89">
        <f>'4- DEVIZ'!J9</f>
        <v>0</v>
      </c>
      <c r="G6" s="89">
        <f>'4- DEVIZ'!K9</f>
        <v>0</v>
      </c>
      <c r="H6" s="89">
        <f>'4- DEVIZ'!L9</f>
        <v>0</v>
      </c>
      <c r="I6" s="89">
        <f>E6+H6</f>
        <v>0</v>
      </c>
      <c r="J6" s="315" t="s">
        <v>414</v>
      </c>
      <c r="K6" s="392" t="s">
        <v>415</v>
      </c>
      <c r="L6" s="166" t="str">
        <f>IF(E6&gt;SUM(C52*10%),"!!! Cheltuiala depaseste 10% din valoarea totala eligibila a proiectului","")</f>
        <v/>
      </c>
    </row>
    <row r="7" spans="1:12" x14ac:dyDescent="0.2">
      <c r="A7" s="87" t="s">
        <v>158</v>
      </c>
      <c r="B7" s="88" t="str">
        <f>'4- DEVIZ'!B10</f>
        <v>Amenajarea terenului</v>
      </c>
      <c r="C7" s="89">
        <f>'4- DEVIZ'!G10</f>
        <v>0</v>
      </c>
      <c r="D7" s="89">
        <f>'4- DEVIZ'!H10</f>
        <v>0</v>
      </c>
      <c r="E7" s="89">
        <f>'4- DEVIZ'!I10</f>
        <v>0</v>
      </c>
      <c r="F7" s="89">
        <f>'4- DEVIZ'!J10</f>
        <v>0</v>
      </c>
      <c r="G7" s="89">
        <f>'4- DEVIZ'!K10</f>
        <v>0</v>
      </c>
      <c r="H7" s="89">
        <f>'4- DEVIZ'!L10</f>
        <v>0</v>
      </c>
      <c r="I7" s="89">
        <f t="shared" ref="I7:I9" si="0">E7+H7</f>
        <v>0</v>
      </c>
      <c r="J7" s="319" t="s">
        <v>417</v>
      </c>
      <c r="K7" s="392" t="s">
        <v>418</v>
      </c>
    </row>
    <row r="8" spans="1:12" ht="41.25" customHeight="1" x14ac:dyDescent="0.2">
      <c r="A8" s="87" t="s">
        <v>159</v>
      </c>
      <c r="B8" s="88" t="str">
        <f>'4- DEVIZ'!B11</f>
        <v>Amenajări pentru protecţia mediului şi aducerea terenului la starea iniţială</v>
      </c>
      <c r="C8" s="89">
        <f>'4- DEVIZ'!G11</f>
        <v>0</v>
      </c>
      <c r="D8" s="89">
        <f>'4- DEVIZ'!H11</f>
        <v>0</v>
      </c>
      <c r="E8" s="89">
        <f>'4- DEVIZ'!I11</f>
        <v>0</v>
      </c>
      <c r="F8" s="89">
        <f>'4- DEVIZ'!J11</f>
        <v>0</v>
      </c>
      <c r="G8" s="89">
        <f>'4- DEVIZ'!K11</f>
        <v>0</v>
      </c>
      <c r="H8" s="89">
        <f>'4- DEVIZ'!L11</f>
        <v>0</v>
      </c>
      <c r="I8" s="89">
        <f t="shared" si="0"/>
        <v>0</v>
      </c>
      <c r="J8" s="319" t="s">
        <v>417</v>
      </c>
      <c r="K8" s="393" t="s">
        <v>419</v>
      </c>
    </row>
    <row r="9" spans="1:12" ht="33.75" customHeight="1" x14ac:dyDescent="0.2">
      <c r="A9" s="87" t="s">
        <v>161</v>
      </c>
      <c r="B9" s="88" t="str">
        <f>'4- DEVIZ'!B12</f>
        <v>Cheltuieli pentru relocarea/protecţia utilităţilor</v>
      </c>
      <c r="C9" s="89">
        <f>'4- DEVIZ'!G12</f>
        <v>0</v>
      </c>
      <c r="D9" s="89">
        <f>'4- DEVIZ'!H12</f>
        <v>0</v>
      </c>
      <c r="E9" s="89">
        <f>'4- DEVIZ'!I12</f>
        <v>0</v>
      </c>
      <c r="F9" s="89">
        <f>'4- DEVIZ'!J12</f>
        <v>0</v>
      </c>
      <c r="G9" s="89">
        <f>'4- DEVIZ'!K12</f>
        <v>0</v>
      </c>
      <c r="H9" s="89">
        <f>'4- DEVIZ'!L12</f>
        <v>0</v>
      </c>
      <c r="I9" s="89">
        <f t="shared" si="0"/>
        <v>0</v>
      </c>
      <c r="J9" s="319" t="s">
        <v>417</v>
      </c>
      <c r="K9" s="394" t="s">
        <v>421</v>
      </c>
    </row>
    <row r="10" spans="1:12" s="93" customFormat="1" x14ac:dyDescent="0.2">
      <c r="A10" s="102"/>
      <c r="B10" s="103" t="s">
        <v>13</v>
      </c>
      <c r="C10" s="104">
        <f>SUM(C6:C9)</f>
        <v>0</v>
      </c>
      <c r="D10" s="104">
        <f t="shared" ref="D10:I10" si="1">SUM(D6:D9)</f>
        <v>0</v>
      </c>
      <c r="E10" s="104">
        <f t="shared" si="1"/>
        <v>0</v>
      </c>
      <c r="F10" s="104">
        <f t="shared" si="1"/>
        <v>0</v>
      </c>
      <c r="G10" s="104">
        <f t="shared" si="1"/>
        <v>0</v>
      </c>
      <c r="H10" s="104">
        <f t="shared" si="1"/>
        <v>0</v>
      </c>
      <c r="I10" s="104">
        <f t="shared" si="1"/>
        <v>0</v>
      </c>
      <c r="J10" s="318"/>
      <c r="K10" s="395"/>
    </row>
    <row r="11" spans="1:12" ht="15.75" customHeight="1" x14ac:dyDescent="0.2">
      <c r="A11" s="87" t="s">
        <v>35</v>
      </c>
      <c r="B11" s="533" t="s">
        <v>422</v>
      </c>
      <c r="C11" s="534"/>
      <c r="D11" s="534"/>
      <c r="E11" s="534"/>
      <c r="F11" s="534"/>
      <c r="G11" s="534"/>
      <c r="H11" s="534"/>
      <c r="I11" s="534"/>
      <c r="J11" s="317"/>
      <c r="K11" s="391"/>
    </row>
    <row r="12" spans="1:12" ht="36.75" customHeight="1" x14ac:dyDescent="0.2">
      <c r="A12" s="90" t="s">
        <v>14</v>
      </c>
      <c r="B12" s="82" t="str">
        <f>'4- DEVIZ'!B15</f>
        <v>Cheltuieli pentru asigurarea utilităţilor necesare obiectivului de investiţii</v>
      </c>
      <c r="C12" s="89">
        <f>'4- DEVIZ'!G15</f>
        <v>0</v>
      </c>
      <c r="D12" s="89">
        <f>'4- DEVIZ'!H15</f>
        <v>0</v>
      </c>
      <c r="E12" s="89">
        <f>C12+D12</f>
        <v>0</v>
      </c>
      <c r="F12" s="89">
        <f>'4- DEVIZ'!J15</f>
        <v>0</v>
      </c>
      <c r="G12" s="89">
        <f>'4- DEVIZ'!K15</f>
        <v>0</v>
      </c>
      <c r="H12" s="89">
        <f>F12+G12</f>
        <v>0</v>
      </c>
      <c r="I12" s="89">
        <f>E12+H12</f>
        <v>0</v>
      </c>
      <c r="J12" s="319" t="s">
        <v>417</v>
      </c>
      <c r="K12" s="393" t="s">
        <v>424</v>
      </c>
    </row>
    <row r="13" spans="1:12" s="93" customFormat="1" ht="14.25" customHeight="1" x14ac:dyDescent="0.2">
      <c r="A13" s="102"/>
      <c r="B13" s="103" t="s">
        <v>15</v>
      </c>
      <c r="C13" s="104">
        <f>SUM(C12:C12)</f>
        <v>0</v>
      </c>
      <c r="D13" s="104">
        <f>SUM(D12:D12)</f>
        <v>0</v>
      </c>
      <c r="E13" s="104">
        <f>C13+D13</f>
        <v>0</v>
      </c>
      <c r="F13" s="104">
        <f>SUM(F12:F12)</f>
        <v>0</v>
      </c>
      <c r="G13" s="104">
        <f>SUM(G12:G12)</f>
        <v>0</v>
      </c>
      <c r="H13" s="104">
        <f>F13+G13</f>
        <v>0</v>
      </c>
      <c r="I13" s="104">
        <f>E13+H13</f>
        <v>0</v>
      </c>
      <c r="J13" s="318"/>
      <c r="K13" s="395"/>
    </row>
    <row r="14" spans="1:12" x14ac:dyDescent="0.2">
      <c r="A14" s="87" t="s">
        <v>36</v>
      </c>
      <c r="B14" s="533" t="s">
        <v>37</v>
      </c>
      <c r="C14" s="534"/>
      <c r="D14" s="534"/>
      <c r="E14" s="534"/>
      <c r="F14" s="534"/>
      <c r="G14" s="534"/>
      <c r="H14" s="534"/>
      <c r="I14" s="534"/>
      <c r="J14" s="317"/>
      <c r="K14" s="391"/>
    </row>
    <row r="15" spans="1:12" ht="33.75" x14ac:dyDescent="0.2">
      <c r="A15" s="126" t="str">
        <f>'4- DEVIZ'!A18</f>
        <v>3.1.</v>
      </c>
      <c r="B15" s="82" t="str">
        <f>'4- DEVIZ'!B19</f>
        <v xml:space="preserve"> Studii de teren</v>
      </c>
      <c r="C15" s="89">
        <f>'4- DEVIZ'!G18</f>
        <v>0</v>
      </c>
      <c r="D15" s="89">
        <f>'4- DEVIZ'!H18</f>
        <v>0</v>
      </c>
      <c r="E15" s="89">
        <f>'4- DEVIZ'!I18</f>
        <v>0</v>
      </c>
      <c r="F15" s="89">
        <f>'4- DEVIZ'!J18</f>
        <v>0</v>
      </c>
      <c r="G15" s="89">
        <f>'4- DEVIZ'!K18</f>
        <v>0</v>
      </c>
      <c r="H15" s="89">
        <f>'4- DEVIZ'!L18</f>
        <v>0</v>
      </c>
      <c r="I15" s="89">
        <f t="shared" ref="I15:I21" si="2">E15+H15</f>
        <v>0</v>
      </c>
      <c r="J15" s="321" t="s">
        <v>431</v>
      </c>
      <c r="K15" s="393" t="s">
        <v>445</v>
      </c>
    </row>
    <row r="16" spans="1:12" ht="37.5" customHeight="1" x14ac:dyDescent="0.2">
      <c r="A16" s="126" t="str">
        <f>'4- DEVIZ'!A22</f>
        <v xml:space="preserve">3.2. </v>
      </c>
      <c r="B16" s="82" t="str">
        <f>'4- DEVIZ'!B22</f>
        <v>Documentaţii-suport şi cheltuieli pentru obţinerea de avize, acorduri şi autorizaţii</v>
      </c>
      <c r="C16" s="89">
        <f>'4- DEVIZ'!G22</f>
        <v>0</v>
      </c>
      <c r="D16" s="89">
        <f>'4- DEVIZ'!H22</f>
        <v>0</v>
      </c>
      <c r="E16" s="89">
        <f>'4- DEVIZ'!I22</f>
        <v>0</v>
      </c>
      <c r="F16" s="89">
        <f>'4- DEVIZ'!J22</f>
        <v>0</v>
      </c>
      <c r="G16" s="89">
        <f>'4- DEVIZ'!K22</f>
        <v>0</v>
      </c>
      <c r="H16" s="89">
        <f>'4- DEVIZ'!L22</f>
        <v>0</v>
      </c>
      <c r="I16" s="89">
        <f t="shared" si="2"/>
        <v>0</v>
      </c>
      <c r="J16" s="321" t="s">
        <v>431</v>
      </c>
      <c r="K16" s="393" t="s">
        <v>437</v>
      </c>
    </row>
    <row r="17" spans="1:12" ht="16.5" customHeight="1" x14ac:dyDescent="0.2">
      <c r="A17" s="126" t="str">
        <f>'4- DEVIZ'!A23</f>
        <v xml:space="preserve">3.3. </v>
      </c>
      <c r="B17" s="82" t="str">
        <f>'4- DEVIZ'!B23</f>
        <v>Expertizare tehnică</v>
      </c>
      <c r="C17" s="89">
        <f>'4- DEVIZ'!G23</f>
        <v>0</v>
      </c>
      <c r="D17" s="89">
        <f>'4- DEVIZ'!H23</f>
        <v>0</v>
      </c>
      <c r="E17" s="89">
        <f>'4- DEVIZ'!I23</f>
        <v>0</v>
      </c>
      <c r="F17" s="89">
        <f>'4- DEVIZ'!J23</f>
        <v>0</v>
      </c>
      <c r="G17" s="89">
        <f>'4- DEVIZ'!K23</f>
        <v>0</v>
      </c>
      <c r="H17" s="89">
        <f>'4- DEVIZ'!L23</f>
        <v>0</v>
      </c>
      <c r="I17" s="89">
        <f t="shared" ref="I17" si="3">E17+H17</f>
        <v>0</v>
      </c>
      <c r="J17" s="321" t="s">
        <v>431</v>
      </c>
      <c r="K17" s="393" t="s">
        <v>441</v>
      </c>
    </row>
    <row r="18" spans="1:12" ht="112.5" x14ac:dyDescent="0.2">
      <c r="A18" s="126" t="str">
        <f>'4- DEVIZ'!A24</f>
        <v>3.5.</v>
      </c>
      <c r="B18" s="126" t="str">
        <f>'4- DEVIZ'!B24</f>
        <v>Proiectare</v>
      </c>
      <c r="C18" s="89">
        <f>'4- DEVIZ'!G24</f>
        <v>0</v>
      </c>
      <c r="D18" s="89">
        <f>'4- DEVIZ'!H24</f>
        <v>0</v>
      </c>
      <c r="E18" s="89">
        <f>'4- DEVIZ'!I24</f>
        <v>0</v>
      </c>
      <c r="F18" s="89">
        <f>'4- DEVIZ'!J24</f>
        <v>0</v>
      </c>
      <c r="G18" s="89">
        <f>'4- DEVIZ'!K24</f>
        <v>0</v>
      </c>
      <c r="H18" s="89">
        <f>'4- DEVIZ'!L24</f>
        <v>0</v>
      </c>
      <c r="I18" s="89">
        <f>E18+H18</f>
        <v>0</v>
      </c>
      <c r="J18" s="321" t="s">
        <v>431</v>
      </c>
      <c r="K18" s="393" t="s">
        <v>448</v>
      </c>
    </row>
    <row r="19" spans="1:12" ht="22.5" customHeight="1" x14ac:dyDescent="0.2">
      <c r="A19" s="126" t="str">
        <f>'4- DEVIZ'!A29</f>
        <v xml:space="preserve">3.6. </v>
      </c>
      <c r="B19" s="126" t="str">
        <f>'4- DEVIZ'!B29</f>
        <v>Organizarea procedurilor de achiziţie</v>
      </c>
      <c r="C19" s="89">
        <f>'4- DEVIZ'!G29</f>
        <v>0</v>
      </c>
      <c r="D19" s="89">
        <f>'4- DEVIZ'!H29</f>
        <v>0</v>
      </c>
      <c r="E19" s="89">
        <f>'4- DEVIZ'!I29</f>
        <v>0</v>
      </c>
      <c r="F19" s="89">
        <f>'4- DEVIZ'!J29</f>
        <v>0</v>
      </c>
      <c r="G19" s="89">
        <f>'4- DEVIZ'!K29</f>
        <v>0</v>
      </c>
      <c r="H19" s="89">
        <f>'4- DEVIZ'!L29</f>
        <v>0</v>
      </c>
      <c r="I19" s="89">
        <f t="shared" ref="I19" si="4">E19+H19</f>
        <v>0</v>
      </c>
      <c r="J19" s="321" t="s">
        <v>431</v>
      </c>
      <c r="K19" s="393" t="s">
        <v>452</v>
      </c>
    </row>
    <row r="20" spans="1:12" ht="22.5" x14ac:dyDescent="0.2">
      <c r="A20" s="126" t="str">
        <f>'4- DEVIZ'!A30</f>
        <v>3.7.</v>
      </c>
      <c r="B20" s="126" t="str">
        <f>'4- DEVIZ'!B30</f>
        <v>Consultanţă</v>
      </c>
      <c r="C20" s="89">
        <f>'4- DEVIZ'!G30</f>
        <v>0</v>
      </c>
      <c r="D20" s="89">
        <f>'4- DEVIZ'!H30</f>
        <v>0</v>
      </c>
      <c r="E20" s="89">
        <f>'4- DEVIZ'!I30</f>
        <v>0</v>
      </c>
      <c r="F20" s="89">
        <f>'4- DEVIZ'!J30</f>
        <v>0</v>
      </c>
      <c r="G20" s="89">
        <f>'4- DEVIZ'!K30</f>
        <v>0</v>
      </c>
      <c r="H20" s="89">
        <f>'4- DEVIZ'!L30</f>
        <v>0</v>
      </c>
      <c r="I20" s="89">
        <f t="shared" si="2"/>
        <v>0</v>
      </c>
      <c r="J20" s="321" t="s">
        <v>431</v>
      </c>
      <c r="K20" s="393" t="s">
        <v>458</v>
      </c>
    </row>
    <row r="21" spans="1:12" ht="33.75" x14ac:dyDescent="0.2">
      <c r="A21" s="126" t="str">
        <f>'4- DEVIZ'!A34</f>
        <v>3.8.</v>
      </c>
      <c r="B21" s="126" t="str">
        <f>'4- DEVIZ'!B34</f>
        <v>Asistenţă tehnică</v>
      </c>
      <c r="C21" s="89">
        <f>'4- DEVIZ'!G34</f>
        <v>0</v>
      </c>
      <c r="D21" s="89">
        <f>'4- DEVIZ'!H34</f>
        <v>0</v>
      </c>
      <c r="E21" s="89">
        <f>'4- DEVIZ'!I34</f>
        <v>0</v>
      </c>
      <c r="F21" s="89">
        <f>'4- DEVIZ'!J34</f>
        <v>0</v>
      </c>
      <c r="G21" s="89">
        <f>'4- DEVIZ'!K34</f>
        <v>0</v>
      </c>
      <c r="H21" s="89">
        <f>'4- DEVIZ'!L34</f>
        <v>0</v>
      </c>
      <c r="I21" s="89">
        <f t="shared" si="2"/>
        <v>0</v>
      </c>
      <c r="J21" s="321" t="s">
        <v>431</v>
      </c>
      <c r="K21" s="393" t="s">
        <v>465</v>
      </c>
    </row>
    <row r="22" spans="1:12" s="93" customFormat="1" x14ac:dyDescent="0.2">
      <c r="A22" s="102"/>
      <c r="B22" s="103" t="s">
        <v>469</v>
      </c>
      <c r="C22" s="104">
        <f t="shared" ref="C22:I22" si="5">SUM(C15:C21)</f>
        <v>0</v>
      </c>
      <c r="D22" s="104">
        <f t="shared" si="5"/>
        <v>0</v>
      </c>
      <c r="E22" s="104">
        <f t="shared" si="5"/>
        <v>0</v>
      </c>
      <c r="F22" s="104">
        <f t="shared" si="5"/>
        <v>0</v>
      </c>
      <c r="G22" s="104">
        <f t="shared" si="5"/>
        <v>0</v>
      </c>
      <c r="H22" s="104">
        <f t="shared" si="5"/>
        <v>0</v>
      </c>
      <c r="I22" s="104">
        <f t="shared" si="5"/>
        <v>0</v>
      </c>
      <c r="J22" s="127"/>
      <c r="K22" s="395"/>
      <c r="L22" s="166" t="str">
        <f>IF(E22&gt;SUM(E30*10%),"!!! Cheltuiala depaseste 10% din valoarea cheltuielilor eligibile cap. 4","")</f>
        <v/>
      </c>
    </row>
    <row r="23" spans="1:12" x14ac:dyDescent="0.2">
      <c r="A23" s="87" t="s">
        <v>38</v>
      </c>
      <c r="B23" s="533" t="s">
        <v>39</v>
      </c>
      <c r="C23" s="534"/>
      <c r="D23" s="534"/>
      <c r="E23" s="534"/>
      <c r="F23" s="534"/>
      <c r="G23" s="534"/>
      <c r="H23" s="534"/>
      <c r="I23" s="534"/>
      <c r="J23" s="117"/>
      <c r="K23" s="391"/>
    </row>
    <row r="24" spans="1:12" ht="14.25" customHeight="1" x14ac:dyDescent="0.2">
      <c r="A24" s="126" t="str">
        <f>'4- DEVIZ'!A41</f>
        <v>4.1.</v>
      </c>
      <c r="B24" s="88" t="str">
        <f>'4- DEVIZ'!B41</f>
        <v>Construcţii şi instalaţii din care</v>
      </c>
      <c r="C24" s="89">
        <f>'4- DEVIZ'!G41</f>
        <v>0</v>
      </c>
      <c r="D24" s="89">
        <f>'4- DEVIZ'!H41</f>
        <v>0</v>
      </c>
      <c r="E24" s="89">
        <f>'4- DEVIZ'!I41</f>
        <v>0</v>
      </c>
      <c r="F24" s="89">
        <f>'4- DEVIZ'!J41</f>
        <v>0</v>
      </c>
      <c r="G24" s="89">
        <f>'4- DEVIZ'!K41</f>
        <v>0</v>
      </c>
      <c r="H24" s="89">
        <f>'4- DEVIZ'!L41</f>
        <v>0</v>
      </c>
      <c r="I24" s="89">
        <f t="shared" ref="I24:I28" si="6">E24+H24</f>
        <v>0</v>
      </c>
      <c r="J24" s="319" t="s">
        <v>417</v>
      </c>
      <c r="K24" s="393" t="s">
        <v>470</v>
      </c>
    </row>
    <row r="25" spans="1:12" ht="25.5" customHeight="1" x14ac:dyDescent="0.2">
      <c r="A25" s="126" t="s">
        <v>160</v>
      </c>
      <c r="B25" s="88" t="str">
        <f>'4- DEVIZ'!B43</f>
        <v>Montaj utilaje echipamente tehnologice şi funcţionale din care</v>
      </c>
      <c r="C25" s="89">
        <f>'4- DEVIZ'!G43</f>
        <v>0</v>
      </c>
      <c r="D25" s="89">
        <f>'4- DEVIZ'!H43</f>
        <v>0</v>
      </c>
      <c r="E25" s="89">
        <f>'4- DEVIZ'!I43</f>
        <v>0</v>
      </c>
      <c r="F25" s="89">
        <f>'4- DEVIZ'!J43</f>
        <v>0</v>
      </c>
      <c r="G25" s="89">
        <f>'4- DEVIZ'!K43</f>
        <v>0</v>
      </c>
      <c r="H25" s="89">
        <f>'4- DEVIZ'!L43</f>
        <v>0</v>
      </c>
      <c r="I25" s="89">
        <f t="shared" ref="I25" si="7">E25+H25</f>
        <v>0</v>
      </c>
      <c r="J25" s="319" t="s">
        <v>417</v>
      </c>
      <c r="K25" s="393" t="s">
        <v>471</v>
      </c>
    </row>
    <row r="26" spans="1:12" ht="24" x14ac:dyDescent="0.2">
      <c r="A26" s="126" t="s">
        <v>162</v>
      </c>
      <c r="B26" s="88" t="str">
        <f>'4- DEVIZ'!B45</f>
        <v>Utilaje, echipamente tehnologice şi funcţionale care necesită montaj din care</v>
      </c>
      <c r="C26" s="89">
        <f>'4- DEVIZ'!G45</f>
        <v>0</v>
      </c>
      <c r="D26" s="89">
        <f>'4- DEVIZ'!H45</f>
        <v>0</v>
      </c>
      <c r="E26" s="89">
        <f>'4- DEVIZ'!I45</f>
        <v>0</v>
      </c>
      <c r="F26" s="89">
        <f>'4- DEVIZ'!J45</f>
        <v>0</v>
      </c>
      <c r="G26" s="89">
        <f>'4- DEVIZ'!K45</f>
        <v>0</v>
      </c>
      <c r="H26" s="89">
        <f>'4- DEVIZ'!L45</f>
        <v>0</v>
      </c>
      <c r="I26" s="89">
        <f t="shared" ref="I26" si="8">E26+H26</f>
        <v>0</v>
      </c>
      <c r="J26" s="319" t="s">
        <v>417</v>
      </c>
      <c r="K26" s="396" t="s">
        <v>473</v>
      </c>
    </row>
    <row r="27" spans="1:12" ht="48" x14ac:dyDescent="0.2">
      <c r="A27" s="126" t="s">
        <v>474</v>
      </c>
      <c r="B27" s="88" t="str">
        <f>'4- DEVIZ'!B47</f>
        <v>Utilaje fără montaj şi echipamente de transport din care</v>
      </c>
      <c r="C27" s="89">
        <f>'4- DEVIZ'!G47</f>
        <v>0</v>
      </c>
      <c r="D27" s="89">
        <f>'4- DEVIZ'!H47</f>
        <v>0</v>
      </c>
      <c r="E27" s="89">
        <f>'4- DEVIZ'!I47</f>
        <v>0</v>
      </c>
      <c r="F27" s="89">
        <f>'4- DEVIZ'!J47</f>
        <v>0</v>
      </c>
      <c r="G27" s="89">
        <f>'4- DEVIZ'!K47</f>
        <v>0</v>
      </c>
      <c r="H27" s="89">
        <f>'4- DEVIZ'!L47</f>
        <v>0</v>
      </c>
      <c r="I27" s="89">
        <f t="shared" ref="I27" si="9">E27+H27</f>
        <v>0</v>
      </c>
      <c r="J27" s="315" t="s">
        <v>414</v>
      </c>
      <c r="K27" s="393" t="s">
        <v>475</v>
      </c>
    </row>
    <row r="28" spans="1:12" ht="48" x14ac:dyDescent="0.2">
      <c r="A28" s="126" t="str">
        <f>'4- DEVIZ'!A49</f>
        <v>4.5.</v>
      </c>
      <c r="B28" s="88" t="str">
        <f>'4- DEVIZ'!B49</f>
        <v>Dotări din care</v>
      </c>
      <c r="C28" s="89">
        <f>'4- DEVIZ'!G49</f>
        <v>0</v>
      </c>
      <c r="D28" s="89">
        <f>'4- DEVIZ'!H49</f>
        <v>0</v>
      </c>
      <c r="E28" s="89">
        <f>'4- DEVIZ'!I49</f>
        <v>0</v>
      </c>
      <c r="F28" s="89">
        <f>'4- DEVIZ'!J49</f>
        <v>0</v>
      </c>
      <c r="G28" s="89">
        <f>'4- DEVIZ'!K49</f>
        <v>0</v>
      </c>
      <c r="H28" s="89">
        <f>'4- DEVIZ'!L49</f>
        <v>0</v>
      </c>
      <c r="I28" s="89">
        <f t="shared" si="6"/>
        <v>0</v>
      </c>
      <c r="J28" s="315" t="s">
        <v>414</v>
      </c>
      <c r="K28" s="397" t="s">
        <v>480</v>
      </c>
    </row>
    <row r="29" spans="1:12" ht="46.5" customHeight="1" x14ac:dyDescent="0.2">
      <c r="A29" s="126" t="str">
        <f>'4- DEVIZ'!A51</f>
        <v>4.6.</v>
      </c>
      <c r="B29" s="88" t="str">
        <f>'4- DEVIZ'!B51</f>
        <v>Active necorporale din care</v>
      </c>
      <c r="C29" s="89">
        <f>'4- DEVIZ'!G51</f>
        <v>0</v>
      </c>
      <c r="D29" s="89">
        <f>'4- DEVIZ'!H51</f>
        <v>0</v>
      </c>
      <c r="E29" s="89">
        <f>'4- DEVIZ'!I51</f>
        <v>0</v>
      </c>
      <c r="F29" s="89">
        <f>'4- DEVIZ'!J51</f>
        <v>0</v>
      </c>
      <c r="G29" s="89">
        <f>'4- DEVIZ'!K51</f>
        <v>0</v>
      </c>
      <c r="H29" s="89">
        <f>'4- DEVIZ'!L51</f>
        <v>0</v>
      </c>
      <c r="I29" s="89">
        <f t="shared" ref="I29:I31" si="10">E29+H29</f>
        <v>0</v>
      </c>
      <c r="J29" s="314" t="s">
        <v>485</v>
      </c>
      <c r="K29" s="393" t="s">
        <v>486</v>
      </c>
    </row>
    <row r="30" spans="1:12" s="93" customFormat="1" x14ac:dyDescent="0.2">
      <c r="A30" s="102"/>
      <c r="B30" s="103" t="s">
        <v>16</v>
      </c>
      <c r="C30" s="104">
        <f>SUM(C24:C29)</f>
        <v>0</v>
      </c>
      <c r="D30" s="104">
        <f t="shared" ref="D30:I30" si="11">SUM(D24:D29)</f>
        <v>0</v>
      </c>
      <c r="E30" s="104">
        <f t="shared" si="11"/>
        <v>0</v>
      </c>
      <c r="F30" s="104">
        <f t="shared" si="11"/>
        <v>0</v>
      </c>
      <c r="G30" s="104">
        <f t="shared" si="11"/>
        <v>0</v>
      </c>
      <c r="H30" s="104">
        <f t="shared" si="11"/>
        <v>0</v>
      </c>
      <c r="I30" s="104">
        <f t="shared" si="11"/>
        <v>0</v>
      </c>
      <c r="J30" s="127"/>
      <c r="K30" s="395"/>
    </row>
    <row r="31" spans="1:12" s="93" customFormat="1" x14ac:dyDescent="0.2">
      <c r="A31" s="102"/>
      <c r="B31" s="453" t="s">
        <v>542</v>
      </c>
      <c r="C31" s="452">
        <f>'4- DEVIZ'!G54</f>
        <v>0</v>
      </c>
      <c r="D31" s="452">
        <f>'4- DEVIZ'!H54</f>
        <v>0</v>
      </c>
      <c r="E31" s="452">
        <f>'4- DEVIZ'!I54</f>
        <v>0</v>
      </c>
      <c r="F31" s="452">
        <f>'4- DEVIZ'!J54</f>
        <v>0</v>
      </c>
      <c r="G31" s="452">
        <f>'4- DEVIZ'!K54</f>
        <v>0</v>
      </c>
      <c r="H31" s="452">
        <f>'4- DEVIZ'!L54</f>
        <v>0</v>
      </c>
      <c r="I31" s="452">
        <f t="shared" si="10"/>
        <v>0</v>
      </c>
      <c r="J31" s="127"/>
      <c r="K31" s="395"/>
      <c r="L31" s="166" t="str">
        <f>IF(E31&gt;SUM(C52*15%),"!!! Cheltuiala depaseste 15% din valoarea totala eligibila a proiectului","")</f>
        <v/>
      </c>
    </row>
    <row r="32" spans="1:12" x14ac:dyDescent="0.2">
      <c r="A32" s="87" t="s">
        <v>40</v>
      </c>
      <c r="B32" s="533" t="s">
        <v>41</v>
      </c>
      <c r="C32" s="534"/>
      <c r="D32" s="534"/>
      <c r="E32" s="534"/>
      <c r="F32" s="534"/>
      <c r="G32" s="534"/>
      <c r="H32" s="534"/>
      <c r="I32" s="534"/>
      <c r="J32" s="117"/>
      <c r="K32" s="391"/>
    </row>
    <row r="33" spans="1:13" ht="45" x14ac:dyDescent="0.2">
      <c r="A33" s="126" t="str">
        <f>'4- DEVIZ'!A56</f>
        <v>5.1.</v>
      </c>
      <c r="B33" s="88" t="str">
        <f>'4- DEVIZ'!B56</f>
        <v>Organizare de şantier</v>
      </c>
      <c r="C33" s="89">
        <f>'4- DEVIZ'!G56</f>
        <v>0</v>
      </c>
      <c r="D33" s="89">
        <f>'4- DEVIZ'!H56</f>
        <v>0</v>
      </c>
      <c r="E33" s="89">
        <f>'4- DEVIZ'!I56</f>
        <v>0</v>
      </c>
      <c r="F33" s="89">
        <f>'4- DEVIZ'!J56</f>
        <v>0</v>
      </c>
      <c r="G33" s="89">
        <f>'4- DEVIZ'!K56</f>
        <v>0</v>
      </c>
      <c r="H33" s="89">
        <f>'4- DEVIZ'!L56</f>
        <v>0</v>
      </c>
      <c r="I33" s="89">
        <f t="shared" ref="I33" si="12">E33+H33</f>
        <v>0</v>
      </c>
      <c r="J33" s="319" t="s">
        <v>417</v>
      </c>
      <c r="K33" s="393" t="s">
        <v>491</v>
      </c>
    </row>
    <row r="34" spans="1:13" ht="135" x14ac:dyDescent="0.2">
      <c r="A34" s="126" t="str">
        <f>'4- DEVIZ'!A59</f>
        <v>5.2.</v>
      </c>
      <c r="B34" s="88" t="str">
        <f>'4- DEVIZ'!B59</f>
        <v>Comisioane, cote, taxe, costul creditului</v>
      </c>
      <c r="C34" s="89">
        <f>'4- DEVIZ'!G59</f>
        <v>0</v>
      </c>
      <c r="D34" s="89">
        <f>'4- DEVIZ'!H59</f>
        <v>0</v>
      </c>
      <c r="E34" s="89">
        <f>'4- DEVIZ'!I59</f>
        <v>0</v>
      </c>
      <c r="F34" s="89">
        <f>'4- DEVIZ'!J59</f>
        <v>0</v>
      </c>
      <c r="G34" s="89">
        <f>'4- DEVIZ'!K59</f>
        <v>0</v>
      </c>
      <c r="H34" s="89">
        <f>'4- DEVIZ'!L59</f>
        <v>0</v>
      </c>
      <c r="I34" s="89">
        <f t="shared" ref="I34" si="13">E34+H34</f>
        <v>0</v>
      </c>
      <c r="J34" s="387" t="s">
        <v>501</v>
      </c>
      <c r="K34" s="393" t="s">
        <v>517</v>
      </c>
    </row>
    <row r="35" spans="1:13" ht="24.75" customHeight="1" x14ac:dyDescent="0.2">
      <c r="A35" s="126" t="str">
        <f>'4- DEVIZ'!A65</f>
        <v>5.3.</v>
      </c>
      <c r="B35" s="88" t="str">
        <f>'4- DEVIZ'!B65</f>
        <v>Cheltuieli diverse şi neprevăzute</v>
      </c>
      <c r="C35" s="89">
        <f>'4- DEVIZ'!G65</f>
        <v>0</v>
      </c>
      <c r="D35" s="89">
        <f>'4- DEVIZ'!H65</f>
        <v>0</v>
      </c>
      <c r="E35" s="89">
        <f>'4- DEVIZ'!I65</f>
        <v>0</v>
      </c>
      <c r="F35" s="89">
        <f>'4- DEVIZ'!J65</f>
        <v>0</v>
      </c>
      <c r="G35" s="89">
        <f>'4- DEVIZ'!K65</f>
        <v>0</v>
      </c>
      <c r="H35" s="89">
        <f>'4- DEVIZ'!L65</f>
        <v>0</v>
      </c>
      <c r="I35" s="89">
        <f>E35+H35</f>
        <v>0</v>
      </c>
      <c r="J35" s="387" t="s">
        <v>417</v>
      </c>
      <c r="K35" s="393" t="s">
        <v>504</v>
      </c>
      <c r="L35" s="166" t="str">
        <f>IF(E35&gt;SUM((E30+E7+E8+E9+E13)*10%),"!!! Cheltuiala depaseste 10% din valoarea cheltuielilor eligibile capitolele 1, 2 și 4 ","")</f>
        <v/>
      </c>
    </row>
    <row r="36" spans="1:13" ht="22.5" x14ac:dyDescent="0.2">
      <c r="A36" s="126" t="str">
        <f>'4- DEVIZ'!A66</f>
        <v>5.4.</v>
      </c>
      <c r="B36" s="88" t="str">
        <f>'4- DEVIZ'!B66</f>
        <v>Cheltuieli pentru informare şi publicitate</v>
      </c>
      <c r="C36" s="89">
        <f>'4- DEVIZ'!G66</f>
        <v>0</v>
      </c>
      <c r="D36" s="89">
        <f>'4- DEVIZ'!H66</f>
        <v>0</v>
      </c>
      <c r="E36" s="89">
        <f>'4- DEVIZ'!I66</f>
        <v>0</v>
      </c>
      <c r="F36" s="89">
        <f>'4- DEVIZ'!J66</f>
        <v>0</v>
      </c>
      <c r="G36" s="89">
        <f>'4- DEVIZ'!K66</f>
        <v>0</v>
      </c>
      <c r="H36" s="89">
        <f>'4- DEVIZ'!L66</f>
        <v>0</v>
      </c>
      <c r="I36" s="89">
        <f>E36+H36</f>
        <v>0</v>
      </c>
      <c r="J36" s="316" t="s">
        <v>431</v>
      </c>
      <c r="K36" s="389" t="s">
        <v>509</v>
      </c>
      <c r="L36" s="454" t="str">
        <f>IF(E36&gt;25000,"!!! Cheltuiala depaseste 25000 lei","")</f>
        <v/>
      </c>
    </row>
    <row r="37" spans="1:13" s="93" customFormat="1" x14ac:dyDescent="0.2">
      <c r="A37" s="102"/>
      <c r="B37" s="103" t="s">
        <v>32</v>
      </c>
      <c r="C37" s="104">
        <f>SUM(C33:C35)</f>
        <v>0</v>
      </c>
      <c r="D37" s="104">
        <f>SUM(D33:D35)</f>
        <v>0</v>
      </c>
      <c r="E37" s="104">
        <f>C37+D37</f>
        <v>0</v>
      </c>
      <c r="F37" s="104">
        <f>SUM(F33:F35)</f>
        <v>0</v>
      </c>
      <c r="G37" s="104">
        <f>SUM(G33:G35)</f>
        <v>0</v>
      </c>
      <c r="H37" s="104">
        <f>F37+G37</f>
        <v>0</v>
      </c>
      <c r="I37" s="104">
        <f>E37+H37</f>
        <v>0</v>
      </c>
      <c r="J37" s="127"/>
      <c r="K37" s="395"/>
    </row>
    <row r="38" spans="1:13" x14ac:dyDescent="0.2">
      <c r="A38" s="87" t="s">
        <v>42</v>
      </c>
      <c r="B38" s="533" t="str">
        <f>'4- DEVIZ'!B71</f>
        <v xml:space="preserve">Pregătirea personalului de exploatare     </v>
      </c>
      <c r="C38" s="534"/>
      <c r="D38" s="534"/>
      <c r="E38" s="534"/>
      <c r="F38" s="534"/>
      <c r="G38" s="534"/>
      <c r="H38" s="534"/>
      <c r="I38" s="534"/>
      <c r="J38" s="117"/>
      <c r="K38" s="391"/>
    </row>
    <row r="39" spans="1:13" x14ac:dyDescent="0.2">
      <c r="A39" s="90" t="s">
        <v>211</v>
      </c>
      <c r="B39" s="88" t="str">
        <f>'4- DEVIZ'!B72</f>
        <v xml:space="preserve">Probe tehnologice şi teste                </v>
      </c>
      <c r="C39" s="89">
        <f>'4- DEVIZ'!G72</f>
        <v>0</v>
      </c>
      <c r="D39" s="89">
        <f>'4- DEVIZ'!H72</f>
        <v>0</v>
      </c>
      <c r="E39" s="89">
        <f>'4- DEVIZ'!I72</f>
        <v>0</v>
      </c>
      <c r="F39" s="89">
        <f>'4- DEVIZ'!J72</f>
        <v>0</v>
      </c>
      <c r="G39" s="89">
        <f>'4- DEVIZ'!K72</f>
        <v>0</v>
      </c>
      <c r="H39" s="89">
        <f>'4- DEVIZ'!L72</f>
        <v>0</v>
      </c>
      <c r="I39" s="89">
        <f t="shared" ref="I39" si="14">E39+H39</f>
        <v>0</v>
      </c>
      <c r="J39" s="117"/>
      <c r="K39" s="391"/>
    </row>
    <row r="40" spans="1:13" s="93" customFormat="1" x14ac:dyDescent="0.2">
      <c r="A40" s="105"/>
      <c r="B40" s="103" t="s">
        <v>33</v>
      </c>
      <c r="C40" s="104">
        <f t="shared" ref="C40:I40" si="15">SUM(C39:C39)</f>
        <v>0</v>
      </c>
      <c r="D40" s="104">
        <f t="shared" si="15"/>
        <v>0</v>
      </c>
      <c r="E40" s="104">
        <f t="shared" si="15"/>
        <v>0</v>
      </c>
      <c r="F40" s="104">
        <f t="shared" si="15"/>
        <v>0</v>
      </c>
      <c r="G40" s="104">
        <f t="shared" si="15"/>
        <v>0</v>
      </c>
      <c r="H40" s="104">
        <f t="shared" si="15"/>
        <v>0</v>
      </c>
      <c r="I40" s="104">
        <f t="shared" si="15"/>
        <v>0</v>
      </c>
      <c r="J40" s="127"/>
      <c r="K40" s="395"/>
    </row>
    <row r="41" spans="1:13" s="95" customFormat="1" ht="24" x14ac:dyDescent="0.2">
      <c r="A41" s="94" t="s">
        <v>532</v>
      </c>
      <c r="B41" s="440" t="s">
        <v>533</v>
      </c>
      <c r="C41" s="426"/>
      <c r="D41" s="426"/>
      <c r="E41" s="426"/>
      <c r="F41" s="426"/>
      <c r="G41" s="426"/>
      <c r="H41" s="426"/>
      <c r="I41" s="426"/>
      <c r="J41" s="128"/>
      <c r="K41" s="398"/>
    </row>
    <row r="42" spans="1:13" ht="24.75" customHeight="1" x14ac:dyDescent="0.2">
      <c r="A42" s="90" t="s">
        <v>518</v>
      </c>
      <c r="B42" s="88" t="str">
        <f>'4- DEVIZ'!B81</f>
        <v>Cheltuieli de consultanță și expertiză în elaborarea P.M.U.D</v>
      </c>
      <c r="C42" s="89">
        <f>'4- DEVIZ'!G81</f>
        <v>0</v>
      </c>
      <c r="D42" s="89">
        <f>'4- DEVIZ'!H81</f>
        <v>0</v>
      </c>
      <c r="E42" s="89">
        <f>'4- DEVIZ'!I81</f>
        <v>0</v>
      </c>
      <c r="F42" s="89">
        <f>'4- DEVIZ'!J81</f>
        <v>0</v>
      </c>
      <c r="G42" s="89">
        <f>'4- DEVIZ'!K81</f>
        <v>0</v>
      </c>
      <c r="H42" s="89">
        <f>'4- DEVIZ'!L81</f>
        <v>0</v>
      </c>
      <c r="I42" s="89">
        <f>E42+H42</f>
        <v>0</v>
      </c>
      <c r="J42" s="117"/>
      <c r="K42" s="391"/>
    </row>
    <row r="43" spans="1:13" ht="48" x14ac:dyDescent="0.2">
      <c r="A43" s="90" t="s">
        <v>519</v>
      </c>
      <c r="B43" s="88" t="str">
        <f>'4- DEVIZ'!B82</f>
        <v>Cheltuieli de consultanță și expertiză pentru delegarea gestiunii  serviciului de transport public de călători , conform prevederilor Regulamentului (CE) nr. 1370/2007</v>
      </c>
      <c r="C43" s="89">
        <f>'4- DEVIZ'!G82</f>
        <v>0</v>
      </c>
      <c r="D43" s="89">
        <f>'4- DEVIZ'!H82</f>
        <v>0</v>
      </c>
      <c r="E43" s="89">
        <f>'4- DEVIZ'!I82</f>
        <v>0</v>
      </c>
      <c r="F43" s="89">
        <f>'4- DEVIZ'!J82</f>
        <v>0</v>
      </c>
      <c r="G43" s="89">
        <f>'4- DEVIZ'!K82</f>
        <v>0</v>
      </c>
      <c r="H43" s="89">
        <f>'4- DEVIZ'!L82</f>
        <v>0</v>
      </c>
      <c r="I43" s="89">
        <f>E43+H43</f>
        <v>0</v>
      </c>
      <c r="J43" s="117"/>
      <c r="K43" s="391"/>
    </row>
    <row r="44" spans="1:13" s="93" customFormat="1" x14ac:dyDescent="0.2">
      <c r="A44" s="102"/>
      <c r="B44" s="103" t="s">
        <v>534</v>
      </c>
      <c r="C44" s="104">
        <f t="shared" ref="C44:I44" si="16">SUM(C42:C43)</f>
        <v>0</v>
      </c>
      <c r="D44" s="104">
        <f t="shared" si="16"/>
        <v>0</v>
      </c>
      <c r="E44" s="104">
        <f t="shared" si="16"/>
        <v>0</v>
      </c>
      <c r="F44" s="104">
        <f t="shared" si="16"/>
        <v>0</v>
      </c>
      <c r="G44" s="104">
        <f t="shared" si="16"/>
        <v>0</v>
      </c>
      <c r="H44" s="104">
        <f t="shared" si="16"/>
        <v>0</v>
      </c>
      <c r="I44" s="104">
        <f t="shared" si="16"/>
        <v>0</v>
      </c>
      <c r="J44" s="129"/>
      <c r="K44" s="399"/>
      <c r="L44" s="113"/>
    </row>
    <row r="45" spans="1:13" s="93" customFormat="1" x14ac:dyDescent="0.2">
      <c r="A45" s="90"/>
      <c r="B45" s="91"/>
      <c r="C45" s="92"/>
      <c r="D45" s="92"/>
      <c r="E45" s="92"/>
      <c r="F45" s="92"/>
      <c r="G45" s="92"/>
      <c r="H45" s="92"/>
      <c r="I45" s="92"/>
      <c r="J45" s="129"/>
      <c r="K45" s="399"/>
      <c r="L45" s="113"/>
    </row>
    <row r="46" spans="1:13" s="93" customFormat="1" x14ac:dyDescent="0.2">
      <c r="A46" s="106"/>
      <c r="B46" s="107" t="s">
        <v>18</v>
      </c>
      <c r="C46" s="108">
        <f t="shared" ref="C46:I46" si="17">C44+C40+C37+C30+C22+C10</f>
        <v>0</v>
      </c>
      <c r="D46" s="108">
        <f t="shared" si="17"/>
        <v>0</v>
      </c>
      <c r="E46" s="108">
        <f t="shared" si="17"/>
        <v>0</v>
      </c>
      <c r="F46" s="108">
        <f t="shared" si="17"/>
        <v>0</v>
      </c>
      <c r="G46" s="108">
        <f t="shared" si="17"/>
        <v>0</v>
      </c>
      <c r="H46" s="108">
        <f t="shared" si="17"/>
        <v>0</v>
      </c>
      <c r="I46" s="108">
        <f t="shared" si="17"/>
        <v>0</v>
      </c>
      <c r="J46" s="129"/>
      <c r="K46" s="399"/>
      <c r="L46" s="113"/>
    </row>
    <row r="47" spans="1:13" x14ac:dyDescent="0.2">
      <c r="A47" s="96"/>
      <c r="J47" s="111"/>
      <c r="K47" s="400"/>
      <c r="L47" s="111"/>
    </row>
    <row r="48" spans="1:13" x14ac:dyDescent="0.2">
      <c r="B48" s="100"/>
      <c r="D48" s="246"/>
      <c r="E48" s="246"/>
      <c r="F48" s="246"/>
      <c r="G48" s="246"/>
      <c r="H48" s="246"/>
      <c r="I48" s="246"/>
      <c r="J48" s="112"/>
      <c r="K48" s="400"/>
      <c r="L48" s="112"/>
      <c r="M48" s="249"/>
    </row>
    <row r="49" spans="1:15" x14ac:dyDescent="0.2">
      <c r="A49" s="76" t="s">
        <v>48</v>
      </c>
      <c r="B49" s="77" t="s">
        <v>19</v>
      </c>
      <c r="C49" s="309" t="s">
        <v>45</v>
      </c>
      <c r="D49" s="286">
        <f>C52/'1-Date proiect'!B15</f>
        <v>0</v>
      </c>
      <c r="E49" s="286" t="s">
        <v>391</v>
      </c>
      <c r="F49" s="286">
        <v>500000</v>
      </c>
      <c r="G49" s="286">
        <v>50000000</v>
      </c>
      <c r="H49" s="246"/>
      <c r="I49" s="246"/>
      <c r="J49" s="112"/>
      <c r="K49" s="400"/>
      <c r="L49" s="112"/>
      <c r="M49" s="249"/>
    </row>
    <row r="50" spans="1:15" x14ac:dyDescent="0.2">
      <c r="A50" s="78" t="s">
        <v>20</v>
      </c>
      <c r="B50" s="76" t="s">
        <v>21</v>
      </c>
      <c r="C50" s="79">
        <f>I46</f>
        <v>0</v>
      </c>
      <c r="D50" s="241"/>
      <c r="E50" s="242"/>
      <c r="F50" s="242"/>
      <c r="G50" s="242"/>
      <c r="H50" s="242"/>
      <c r="I50" s="242"/>
      <c r="J50" s="243"/>
      <c r="K50" s="401"/>
      <c r="L50" s="245"/>
      <c r="M50" s="250"/>
    </row>
    <row r="51" spans="1:15" ht="12.75" x14ac:dyDescent="0.2">
      <c r="A51" s="78" t="s">
        <v>54</v>
      </c>
      <c r="B51" s="78" t="s">
        <v>63</v>
      </c>
      <c r="C51" s="80">
        <f>H46</f>
        <v>0</v>
      </c>
      <c r="D51" s="543"/>
      <c r="E51" s="544"/>
      <c r="F51" s="544"/>
      <c r="G51" s="544"/>
      <c r="H51" s="544"/>
      <c r="I51" s="246"/>
      <c r="J51" s="244"/>
      <c r="K51" s="401"/>
      <c r="L51" s="244"/>
      <c r="M51" s="250"/>
    </row>
    <row r="52" spans="1:15" ht="12.75" x14ac:dyDescent="0.2">
      <c r="A52" s="78" t="s">
        <v>55</v>
      </c>
      <c r="B52" s="78" t="s">
        <v>22</v>
      </c>
      <c r="C52" s="80">
        <f>C50-C51</f>
        <v>0</v>
      </c>
      <c r="D52" s="543" t="str">
        <f>IF(D49&lt;F49,"!!! Valoarea minima eligibila este mai mica decat 500.000 euro","")</f>
        <v>!!! Valoarea minima eligibila este mai mica decat 500.000 euro</v>
      </c>
      <c r="E52" s="544"/>
      <c r="F52" s="544"/>
      <c r="G52" s="544"/>
      <c r="H52" s="544"/>
      <c r="I52" s="247"/>
      <c r="J52" s="244"/>
      <c r="K52" s="401"/>
      <c r="L52" s="244"/>
      <c r="M52" s="250"/>
    </row>
    <row r="53" spans="1:15" ht="12.75" x14ac:dyDescent="0.2">
      <c r="A53" s="78" t="s">
        <v>23</v>
      </c>
      <c r="B53" s="76" t="s">
        <v>24</v>
      </c>
      <c r="C53" s="79">
        <f>SUM(C54:C55)</f>
        <v>0</v>
      </c>
      <c r="D53" s="543" t="str">
        <f>IF(D49&gt;G49,"!!! Valoarea maxima eligibila este mai mare decat 50.000.000 euro","")</f>
        <v/>
      </c>
      <c r="E53" s="544"/>
      <c r="F53" s="544"/>
      <c r="G53" s="544"/>
      <c r="H53" s="544"/>
      <c r="I53" s="248"/>
      <c r="J53" s="244"/>
      <c r="K53" s="401"/>
      <c r="L53" s="244"/>
      <c r="M53" s="250"/>
    </row>
    <row r="54" spans="1:15" ht="12.75" x14ac:dyDescent="0.2">
      <c r="A54" s="78" t="s">
        <v>56</v>
      </c>
      <c r="B54" s="78" t="s">
        <v>25</v>
      </c>
      <c r="C54" s="81"/>
      <c r="D54" s="541" t="str">
        <f>IF(C54&lt;C52*2%,"!!! Contribuția la cheltuielile eligibile nu este de minimum 2%","")</f>
        <v/>
      </c>
      <c r="E54" s="542"/>
      <c r="F54" s="542"/>
      <c r="G54" s="542"/>
      <c r="H54" s="542"/>
      <c r="I54" s="542"/>
      <c r="J54" s="242"/>
      <c r="K54" s="402"/>
      <c r="L54" s="244"/>
      <c r="M54" s="250"/>
      <c r="O54" s="131"/>
    </row>
    <row r="55" spans="1:15" ht="24" x14ac:dyDescent="0.2">
      <c r="A55" s="78" t="s">
        <v>57</v>
      </c>
      <c r="B55" s="78" t="s">
        <v>62</v>
      </c>
      <c r="C55" s="80">
        <f>H46</f>
        <v>0</v>
      </c>
      <c r="D55" s="248"/>
      <c r="E55" s="248"/>
      <c r="F55" s="248"/>
      <c r="G55" s="248"/>
      <c r="H55" s="248"/>
      <c r="I55" s="248"/>
      <c r="J55" s="244"/>
      <c r="K55" s="401"/>
      <c r="L55" s="244"/>
      <c r="M55" s="250"/>
      <c r="O55" s="131"/>
    </row>
    <row r="56" spans="1:15" ht="24" x14ac:dyDescent="0.2">
      <c r="A56" s="78" t="s">
        <v>17</v>
      </c>
      <c r="B56" s="76" t="s">
        <v>26</v>
      </c>
      <c r="C56" s="79">
        <f>C50-C53</f>
        <v>0</v>
      </c>
      <c r="D56" s="248"/>
      <c r="E56" s="248"/>
      <c r="F56" s="248"/>
      <c r="G56" s="248"/>
      <c r="H56" s="248"/>
      <c r="I56" s="248"/>
      <c r="J56" s="243"/>
      <c r="K56" s="401"/>
      <c r="L56" s="244"/>
      <c r="M56" s="250"/>
    </row>
    <row r="57" spans="1:15" x14ac:dyDescent="0.2">
      <c r="D57" s="246"/>
      <c r="E57" s="246"/>
      <c r="F57" s="246"/>
      <c r="G57" s="246"/>
      <c r="H57" s="246"/>
      <c r="I57" s="246"/>
      <c r="J57" s="249"/>
      <c r="K57" s="403"/>
      <c r="L57" s="249"/>
      <c r="M57" s="249"/>
    </row>
    <row r="58" spans="1:15" x14ac:dyDescent="0.2">
      <c r="D58" s="246"/>
      <c r="E58" s="246"/>
      <c r="F58" s="246"/>
      <c r="G58" s="246"/>
      <c r="H58" s="246"/>
      <c r="I58" s="246"/>
      <c r="J58" s="249"/>
      <c r="K58" s="403"/>
      <c r="L58" s="249"/>
      <c r="M58" s="249"/>
    </row>
    <row r="59" spans="1:15" x14ac:dyDescent="0.2">
      <c r="D59" s="246"/>
      <c r="E59" s="246"/>
      <c r="F59" s="246"/>
      <c r="G59" s="246"/>
      <c r="H59" s="246"/>
      <c r="I59" s="246"/>
      <c r="J59" s="249"/>
      <c r="K59" s="403"/>
      <c r="L59" s="249"/>
      <c r="M59" s="249"/>
    </row>
  </sheetData>
  <sheetProtection formatColumns="0"/>
  <mergeCells count="18">
    <mergeCell ref="D54:I54"/>
    <mergeCell ref="D52:H52"/>
    <mergeCell ref="D53:H53"/>
    <mergeCell ref="B14:I14"/>
    <mergeCell ref="B23:I23"/>
    <mergeCell ref="B32:I32"/>
    <mergeCell ref="B38:I38"/>
    <mergeCell ref="D51:H51"/>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995"/>
  <sheetViews>
    <sheetView topLeftCell="A28" zoomScale="90" zoomScaleNormal="90" workbookViewId="0">
      <selection activeCell="D19" sqref="D19"/>
    </sheetView>
  </sheetViews>
  <sheetFormatPr defaultColWidth="10.28515625" defaultRowHeight="12" x14ac:dyDescent="0.2"/>
  <cols>
    <col min="1" max="1" width="67.85546875" style="214" customWidth="1"/>
    <col min="2" max="2" width="12.5703125" style="313" customWidth="1"/>
    <col min="3" max="3" width="25.85546875" style="408" customWidth="1"/>
    <col min="4" max="4" width="64.5703125" style="219" customWidth="1"/>
    <col min="5" max="5" width="10.28515625" style="219"/>
    <col min="6" max="6" width="10.28515625" style="219" bestFit="1" customWidth="1"/>
    <col min="7" max="16384" width="10.28515625" style="219"/>
  </cols>
  <sheetData>
    <row r="1" spans="1:4" ht="19.899999999999999" customHeight="1" x14ac:dyDescent="0.2">
      <c r="A1" s="291"/>
      <c r="B1" s="310"/>
      <c r="C1" s="404"/>
      <c r="D1" s="289"/>
    </row>
    <row r="2" spans="1:4" s="220" customFormat="1" ht="24" x14ac:dyDescent="0.2">
      <c r="A2" s="323" t="s">
        <v>366</v>
      </c>
      <c r="B2" s="287" t="s">
        <v>195</v>
      </c>
      <c r="C2" s="405" t="s">
        <v>196</v>
      </c>
      <c r="D2" s="293" t="s">
        <v>405</v>
      </c>
    </row>
    <row r="3" spans="1:4" s="220" customFormat="1" x14ac:dyDescent="0.2">
      <c r="A3" s="322" t="s">
        <v>367</v>
      </c>
      <c r="B3" s="288"/>
      <c r="C3" s="406"/>
      <c r="D3" s="293"/>
    </row>
    <row r="4" spans="1:4" ht="179.25" customHeight="1" x14ac:dyDescent="0.2">
      <c r="A4" s="290" t="s">
        <v>388</v>
      </c>
      <c r="B4" s="320" t="s">
        <v>414</v>
      </c>
      <c r="C4" s="407" t="str">
        <f>'5-Buget_cerere'!K6</f>
        <v>1.1. Obţinerea terenului</v>
      </c>
      <c r="D4" s="295" t="s">
        <v>416</v>
      </c>
    </row>
    <row r="5" spans="1:4" ht="193.5" customHeight="1" x14ac:dyDescent="0.2">
      <c r="A5" s="216" t="s">
        <v>432</v>
      </c>
      <c r="B5" s="288" t="str">
        <f>'5-Buget_cerere'!J7</f>
        <v>LUCRĂRI</v>
      </c>
      <c r="C5" s="406" t="str">
        <f>'5-Buget_cerere'!K7</f>
        <v>1.2. Amenajarea terenului</v>
      </c>
      <c r="D5" s="295"/>
    </row>
    <row r="6" spans="1:4" ht="95.25" customHeight="1" x14ac:dyDescent="0.2">
      <c r="A6" s="216" t="s">
        <v>420</v>
      </c>
      <c r="B6" s="288" t="str">
        <f>'5-Buget_cerere'!J8</f>
        <v>LUCRĂRI</v>
      </c>
      <c r="C6" s="406" t="str">
        <f>'5-Buget_cerere'!K8</f>
        <v>1.3. Amenajări pentru protecţia mediului şi aducerea terenului la starea iniţială</v>
      </c>
      <c r="D6" s="295"/>
    </row>
    <row r="7" spans="1:4" ht="60" x14ac:dyDescent="0.2">
      <c r="A7" s="216" t="s">
        <v>423</v>
      </c>
      <c r="B7" s="288" t="str">
        <f>'5-Buget_cerere'!J9</f>
        <v>LUCRĂRI</v>
      </c>
      <c r="C7" s="406" t="str">
        <f>'5-Buget_cerere'!K9</f>
        <v>1.4. Cheltuieli pentru relocarea/protecţia utilităţilor</v>
      </c>
      <c r="D7" s="295" t="s">
        <v>427</v>
      </c>
    </row>
    <row r="8" spans="1:4" x14ac:dyDescent="0.2">
      <c r="A8" s="324" t="s">
        <v>425</v>
      </c>
      <c r="B8" s="288"/>
      <c r="C8" s="406"/>
      <c r="D8" s="295"/>
    </row>
    <row r="9" spans="1:4" ht="93.75" customHeight="1" x14ac:dyDescent="0.2">
      <c r="A9" s="325" t="s">
        <v>426</v>
      </c>
      <c r="B9" s="288" t="str">
        <f>'5-Buget_cerere'!J12</f>
        <v>LUCRĂRI</v>
      </c>
      <c r="C9" s="406" t="str">
        <f>'5-Buget_cerere'!K12</f>
        <v>2. Cheltuieli pentru asigurarea utilităţilor necesare obiectivului de investiţii</v>
      </c>
      <c r="D9" s="295" t="s">
        <v>428</v>
      </c>
    </row>
    <row r="10" spans="1:4" ht="37.5" customHeight="1" x14ac:dyDescent="0.2">
      <c r="A10" s="322" t="s">
        <v>429</v>
      </c>
      <c r="B10" s="311"/>
      <c r="C10" s="404"/>
      <c r="D10" s="292" t="s">
        <v>525</v>
      </c>
    </row>
    <row r="11" spans="1:4" ht="72" x14ac:dyDescent="0.2">
      <c r="A11" s="325" t="s">
        <v>439</v>
      </c>
      <c r="B11" s="288" t="str">
        <f>'5-Buget_cerere'!J15</f>
        <v>SERVICII</v>
      </c>
      <c r="C11" s="406" t="str">
        <f>'5-Buget_cerere'!K15</f>
        <v>3.1.1. Studii de teren                          3.1.2. Raport privind impactul asupra mediului                                     3.1.3. Alte studii specifice</v>
      </c>
      <c r="D11" s="289"/>
    </row>
    <row r="12" spans="1:4" ht="48.75" customHeight="1" x14ac:dyDescent="0.2">
      <c r="A12" s="216" t="s">
        <v>438</v>
      </c>
      <c r="B12" s="288" t="str">
        <f>'5-Buget_cerere'!J16</f>
        <v>SERVICII</v>
      </c>
      <c r="C12" s="406" t="str">
        <f>'5-Buget_cerere'!K16</f>
        <v>3.2. Documentaţii-suport şi cheltuieli pentru obţinerea de avize, acorduri şi autorizaţii</v>
      </c>
      <c r="D12" s="289"/>
    </row>
    <row r="13" spans="1:4" ht="21" customHeight="1" x14ac:dyDescent="0.2">
      <c r="A13" s="340" t="s">
        <v>441</v>
      </c>
      <c r="B13" s="288" t="str">
        <f>'5-Buget_cerere'!J17</f>
        <v>SERVICII</v>
      </c>
      <c r="C13" s="406" t="str">
        <f>'5-Buget_cerere'!K17</f>
        <v>3.3. Expertizare tehnică</v>
      </c>
      <c r="D13" s="289"/>
    </row>
    <row r="14" spans="1:4" ht="153" customHeight="1" x14ac:dyDescent="0.2">
      <c r="A14" s="216" t="s">
        <v>449</v>
      </c>
      <c r="B14" s="288" t="str">
        <f>'5-Buget_cerere'!J18</f>
        <v>SERVICII</v>
      </c>
      <c r="C14" s="406" t="str">
        <f>'5-Buget_cerere'!K18</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4" s="289"/>
    </row>
    <row r="15" spans="1:4" ht="114.75" customHeight="1" x14ac:dyDescent="0.2">
      <c r="A15" s="367" t="s">
        <v>453</v>
      </c>
      <c r="B15" s="288" t="str">
        <f>'5-Buget_cerere'!J19</f>
        <v>SERVICII</v>
      </c>
      <c r="C15" s="406" t="str">
        <f>'5-Buget_cerere'!K19</f>
        <v>3.6. Organizarea procedurilor de achiziţie</v>
      </c>
      <c r="D15" s="289"/>
    </row>
    <row r="16" spans="1:4" ht="107.25" customHeight="1" x14ac:dyDescent="0.2">
      <c r="A16" s="367" t="s">
        <v>528</v>
      </c>
      <c r="B16" s="288" t="str">
        <f>'5-Buget_cerere'!J20</f>
        <v>SERVICII</v>
      </c>
      <c r="C16" s="406" t="str">
        <f>'5-Buget_cerere'!K20</f>
        <v>3.7.1. Managementul de proiect pentru obiectivul de investiţii</v>
      </c>
      <c r="D16" s="289"/>
    </row>
    <row r="17" spans="1:4" ht="67.5" customHeight="1" x14ac:dyDescent="0.2">
      <c r="A17" s="216" t="s">
        <v>466</v>
      </c>
      <c r="B17" s="288" t="str">
        <f>'5-Buget_cerere'!J21</f>
        <v>SERVICII</v>
      </c>
      <c r="C17" s="406" t="str">
        <f>'5-Buget_cerere'!K21</f>
        <v>3.8.1. Asistenţă tehnică din partea proiectantului                                3.8.2. Dirigenţie de şantier/supervizare</v>
      </c>
      <c r="D17" s="289"/>
    </row>
    <row r="18" spans="1:4" x14ac:dyDescent="0.2">
      <c r="A18" s="215" t="s">
        <v>467</v>
      </c>
      <c r="B18" s="312"/>
      <c r="C18" s="404"/>
      <c r="D18" s="289"/>
    </row>
    <row r="19" spans="1:4" ht="189" customHeight="1" x14ac:dyDescent="0.2">
      <c r="A19" s="216" t="s">
        <v>470</v>
      </c>
      <c r="B19" s="288" t="str">
        <f>'5-Buget_cerere'!J24</f>
        <v>LUCRĂRI</v>
      </c>
      <c r="C19" s="406" t="str">
        <f>'5-Buget_cerere'!K24</f>
        <v>4.1. Construcţii şi instalaţii</v>
      </c>
      <c r="D19" s="289" t="s">
        <v>558</v>
      </c>
    </row>
    <row r="20" spans="1:4" ht="45.75" customHeight="1" x14ac:dyDescent="0.2">
      <c r="A20" s="216" t="s">
        <v>472</v>
      </c>
      <c r="B20" s="288" t="str">
        <f>'5-Buget_cerere'!J25</f>
        <v>LUCRĂRI</v>
      </c>
      <c r="C20" s="406" t="str">
        <f>'5-Buget_cerere'!K25</f>
        <v>4.2 Montaj utilaje, echipamente tehnologice şi funcţionale</v>
      </c>
      <c r="D20" s="289" t="s">
        <v>477</v>
      </c>
    </row>
    <row r="21" spans="1:4" ht="39.75" customHeight="1" x14ac:dyDescent="0.2">
      <c r="A21" s="216" t="s">
        <v>473</v>
      </c>
      <c r="B21" s="288" t="str">
        <f>'5-Buget_cerere'!J26</f>
        <v>LUCRĂRI</v>
      </c>
      <c r="C21" s="406" t="str">
        <f>'5-Buget_cerere'!K26</f>
        <v>4.3. Utilaje, echipamente tehnologice şi funcţionale care necesită montaj</v>
      </c>
      <c r="D21" s="289" t="s">
        <v>482</v>
      </c>
    </row>
    <row r="22" spans="1:4" ht="99" customHeight="1" x14ac:dyDescent="0.2">
      <c r="A22" s="216" t="s">
        <v>476</v>
      </c>
      <c r="B22" s="320" t="s">
        <v>414</v>
      </c>
      <c r="C22" s="406" t="str">
        <f>'5-Buget_cerere'!K27</f>
        <v>4.4. Utilaje, echipamente tehnologice şi funcţionale care nu necesită montaj şi echipamente de transport</v>
      </c>
      <c r="D22" s="289" t="s">
        <v>478</v>
      </c>
    </row>
    <row r="23" spans="1:4" ht="96" x14ac:dyDescent="0.2">
      <c r="A23" s="216" t="s">
        <v>481</v>
      </c>
      <c r="B23" s="288" t="str">
        <f>'5-Buget_cerere'!J28</f>
        <v>ECHIPAMENTE/DOTĂRI/ ACTIVE CORPORALE</v>
      </c>
      <c r="C23" s="406" t="str">
        <f>'5-Buget_cerere'!K28</f>
        <v>4.5. Dotări</v>
      </c>
      <c r="D23" s="289" t="s">
        <v>483</v>
      </c>
    </row>
    <row r="24" spans="1:4" s="217" customFormat="1" ht="60" x14ac:dyDescent="0.2">
      <c r="A24" s="216" t="s">
        <v>487</v>
      </c>
      <c r="B24" s="288" t="str">
        <f>'5-Buget_cerere'!J29</f>
        <v>CHELTUIELI CU ACTIVE NECORPORALE</v>
      </c>
      <c r="C24" s="406" t="str">
        <f>'5-Buget_cerere'!K29</f>
        <v>4.6. Active necorporale</v>
      </c>
      <c r="D24" s="294"/>
    </row>
    <row r="25" spans="1:4" x14ac:dyDescent="0.2">
      <c r="A25" s="215" t="s">
        <v>492</v>
      </c>
      <c r="B25" s="312"/>
      <c r="C25" s="404"/>
      <c r="D25" s="289"/>
    </row>
    <row r="26" spans="1:4" ht="309.75" customHeight="1" x14ac:dyDescent="0.2">
      <c r="A26" s="367" t="s">
        <v>493</v>
      </c>
      <c r="B26" s="288" t="str">
        <f>'5-Buget_cerere'!J33</f>
        <v>LUCRĂRI</v>
      </c>
      <c r="C26" s="406" t="str">
        <f>'5-Buget_cerere'!K33</f>
        <v xml:space="preserve">5.1.1. Lucrări de construcţii şi instalaţii aferente organizării de şantier                                                          5.1.2. Cheltuieli conexe organizării şantierului                        </v>
      </c>
      <c r="D26" s="289"/>
    </row>
    <row r="27" spans="1:4" ht="135" x14ac:dyDescent="0.2">
      <c r="A27" s="216" t="s">
        <v>502</v>
      </c>
      <c r="B27" s="288" t="str">
        <f>'5-Buget_cerere'!J34</f>
        <v>TAXE</v>
      </c>
      <c r="C27" s="406"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7" s="294"/>
    </row>
    <row r="28" spans="1:4" ht="72" x14ac:dyDescent="0.2">
      <c r="A28" s="216" t="s">
        <v>503</v>
      </c>
      <c r="B28" s="288" t="str">
        <f>'5-Buget_cerere'!J35</f>
        <v>LUCRĂRI</v>
      </c>
      <c r="C28" s="406" t="str">
        <f>'5-Buget_cerere'!K35</f>
        <v>5.3. Cheltuieli diverse şi neprevăzute</v>
      </c>
      <c r="D28" s="289" t="s">
        <v>505</v>
      </c>
    </row>
    <row r="29" spans="1:4" ht="218.25" customHeight="1" x14ac:dyDescent="0.2">
      <c r="A29" s="216" t="s">
        <v>510</v>
      </c>
      <c r="B29" s="288" t="str">
        <f>'5-Buget_cerere'!J36</f>
        <v>SERVICII</v>
      </c>
      <c r="C29" s="406" t="str">
        <f>'5-Buget_cerere'!K36</f>
        <v>5.4. Cheltuieli pentru informare şi publicitate</v>
      </c>
      <c r="D29" s="410" t="s">
        <v>543</v>
      </c>
    </row>
    <row r="6995" spans="6:6" ht="24" x14ac:dyDescent="0.2">
      <c r="F6995" s="219" t="s">
        <v>368</v>
      </c>
    </row>
  </sheetData>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tabColor theme="0"/>
  </sheetPr>
  <dimension ref="A1:M101"/>
  <sheetViews>
    <sheetView showGridLines="0" zoomScaleNormal="100" workbookViewId="0">
      <selection activeCell="M71" sqref="M71"/>
    </sheetView>
  </sheetViews>
  <sheetFormatPr defaultColWidth="9.140625" defaultRowHeight="12.75" x14ac:dyDescent="0.2"/>
  <cols>
    <col min="1" max="1" width="6.28515625" style="50" customWidth="1"/>
    <col min="2" max="2" width="33.140625" style="4" customWidth="1"/>
    <col min="3" max="3" width="12.28515625" style="51" customWidth="1"/>
    <col min="4" max="4" width="7.28515625" style="52" customWidth="1"/>
    <col min="5" max="8" width="12.28515625" style="53"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s="8" customFormat="1" ht="19.149999999999999" customHeight="1" x14ac:dyDescent="0.2">
      <c r="A1" s="573" t="s">
        <v>213</v>
      </c>
      <c r="B1" s="573"/>
      <c r="C1" s="573"/>
      <c r="D1" s="573"/>
      <c r="E1" s="573"/>
      <c r="F1" s="573"/>
      <c r="G1" s="573"/>
      <c r="H1" s="573"/>
      <c r="J1" s="572"/>
      <c r="K1" s="572"/>
      <c r="L1" s="7"/>
      <c r="M1" s="7"/>
    </row>
    <row r="2" spans="1:13" s="8" customFormat="1" ht="40.5" customHeight="1" x14ac:dyDescent="0.2">
      <c r="A2" s="574" t="s">
        <v>412</v>
      </c>
      <c r="B2" s="575"/>
      <c r="C2" s="575"/>
      <c r="D2" s="575"/>
      <c r="E2" s="575"/>
      <c r="F2" s="575"/>
      <c r="G2" s="575"/>
      <c r="H2" s="575"/>
      <c r="J2" s="572"/>
      <c r="K2" s="572"/>
      <c r="L2" s="7"/>
      <c r="M2" s="7"/>
    </row>
    <row r="3" spans="1:13" s="8" customFormat="1" x14ac:dyDescent="0.2">
      <c r="A3" s="9"/>
      <c r="B3" s="561"/>
      <c r="C3" s="561"/>
      <c r="D3" s="10"/>
      <c r="E3" s="11"/>
      <c r="F3" s="11"/>
      <c r="G3" s="11"/>
      <c r="H3" s="11"/>
      <c r="I3" s="7"/>
      <c r="J3" s="7"/>
      <c r="K3" s="7"/>
      <c r="L3" s="7"/>
      <c r="M3" s="7"/>
    </row>
    <row r="4" spans="1:13" s="8" customFormat="1" ht="13.9" customHeight="1" x14ac:dyDescent="0.2">
      <c r="A4" s="576" t="s">
        <v>58</v>
      </c>
      <c r="B4" s="562" t="s">
        <v>44</v>
      </c>
      <c r="C4" s="562" t="s">
        <v>50</v>
      </c>
      <c r="D4" s="562" t="s">
        <v>51</v>
      </c>
      <c r="E4" s="567" t="s">
        <v>31</v>
      </c>
      <c r="F4" s="568"/>
      <c r="G4" s="568"/>
      <c r="H4" s="568"/>
      <c r="I4" s="568"/>
      <c r="J4" s="568"/>
      <c r="K4" s="568"/>
      <c r="L4" s="7"/>
      <c r="M4" s="7"/>
    </row>
    <row r="5" spans="1:13" s="15" customFormat="1" ht="15" customHeight="1" x14ac:dyDescent="0.2">
      <c r="A5" s="577"/>
      <c r="B5" s="563"/>
      <c r="C5" s="563"/>
      <c r="D5" s="563"/>
      <c r="E5" s="12" t="s">
        <v>27</v>
      </c>
      <c r="F5" s="12" t="s">
        <v>28</v>
      </c>
      <c r="G5" s="12" t="s">
        <v>29</v>
      </c>
      <c r="H5" s="12" t="s">
        <v>30</v>
      </c>
      <c r="I5" s="167" t="s">
        <v>64</v>
      </c>
      <c r="J5" s="167" t="s">
        <v>65</v>
      </c>
      <c r="K5" s="167" t="s">
        <v>66</v>
      </c>
      <c r="L5" s="13"/>
      <c r="M5" s="13"/>
    </row>
    <row r="6" spans="1:13" s="18" customFormat="1" ht="15" x14ac:dyDescent="0.2">
      <c r="A6" s="205" t="str">
        <f>'5-Buget_cerere'!A5</f>
        <v>CAP. 1</v>
      </c>
      <c r="B6" s="558" t="str">
        <f>'5-Buget_cerere'!B5:I5</f>
        <v>Cheltuieli pentru ontinerea si/sau amenajarea terenului</v>
      </c>
      <c r="C6" s="559"/>
      <c r="D6" s="559"/>
      <c r="E6" s="559"/>
      <c r="F6" s="559"/>
      <c r="G6" s="559"/>
      <c r="H6" s="560"/>
      <c r="I6" s="17"/>
      <c r="J6" s="17"/>
      <c r="K6" s="17"/>
      <c r="L6" s="17"/>
      <c r="M6" s="17"/>
    </row>
    <row r="7" spans="1:13" s="22" customFormat="1" ht="15" x14ac:dyDescent="0.2">
      <c r="A7" s="206" t="str">
        <f>'5-Buget_cerere'!A6</f>
        <v>1.1.</v>
      </c>
      <c r="B7" s="19" t="str">
        <f>'5-Buget_cerere'!B6</f>
        <v>Obţinerea terenului</v>
      </c>
      <c r="C7" s="20">
        <f>'5-Buget_cerere'!I6</f>
        <v>0</v>
      </c>
      <c r="D7" s="5" t="str">
        <f>IF(E7+F7+G7+H7+I7+J7+K7&lt;&gt;C7,"Eroare!","")</f>
        <v/>
      </c>
      <c r="E7" s="2">
        <v>0</v>
      </c>
      <c r="F7" s="2">
        <v>0</v>
      </c>
      <c r="G7" s="2">
        <v>0</v>
      </c>
      <c r="H7" s="2">
        <v>0</v>
      </c>
      <c r="I7" s="2">
        <v>0</v>
      </c>
      <c r="J7" s="2">
        <v>0</v>
      </c>
      <c r="K7" s="2">
        <v>0</v>
      </c>
      <c r="L7" s="21"/>
      <c r="M7" s="21"/>
    </row>
    <row r="8" spans="1:13" s="22" customFormat="1" ht="15" x14ac:dyDescent="0.2">
      <c r="A8" s="206" t="str">
        <f>'5-Buget_cerere'!A7</f>
        <v>1.2.</v>
      </c>
      <c r="B8" s="19" t="str">
        <f>'5-Buget_cerere'!B7</f>
        <v>Amenajarea terenului</v>
      </c>
      <c r="C8" s="20">
        <f>'5-Buget_cerere'!I7</f>
        <v>0</v>
      </c>
      <c r="D8" s="5" t="str">
        <f t="shared" ref="D8:D11" si="0">IF(E8+F8+G8+H8+I8+J8+K8&lt;&gt;C8,"Eroare!","")</f>
        <v/>
      </c>
      <c r="E8" s="2">
        <v>0</v>
      </c>
      <c r="F8" s="2">
        <v>0</v>
      </c>
      <c r="G8" s="2">
        <v>0</v>
      </c>
      <c r="H8" s="2">
        <v>0</v>
      </c>
      <c r="I8" s="2">
        <v>0</v>
      </c>
      <c r="J8" s="2">
        <v>0</v>
      </c>
      <c r="K8" s="2">
        <v>0</v>
      </c>
      <c r="L8" s="21"/>
      <c r="M8" s="21"/>
    </row>
    <row r="9" spans="1:13" s="22" customFormat="1" ht="25.5" x14ac:dyDescent="0.2">
      <c r="A9" s="206" t="str">
        <f>'5-Buget_cerere'!A8</f>
        <v>1.3.</v>
      </c>
      <c r="B9" s="19" t="str">
        <f>'5-Buget_cerere'!B8</f>
        <v>Amenajări pentru protecţia mediului şi aducerea terenului la starea iniţială</v>
      </c>
      <c r="C9" s="20">
        <f>'5-Buget_cerere'!I8</f>
        <v>0</v>
      </c>
      <c r="D9" s="5" t="str">
        <f t="shared" si="0"/>
        <v/>
      </c>
      <c r="E9" s="2">
        <v>0</v>
      </c>
      <c r="F9" s="2">
        <v>0</v>
      </c>
      <c r="G9" s="2">
        <v>0</v>
      </c>
      <c r="H9" s="2">
        <v>0</v>
      </c>
      <c r="I9" s="2">
        <v>0</v>
      </c>
      <c r="J9" s="2">
        <v>0</v>
      </c>
      <c r="K9" s="2">
        <v>0</v>
      </c>
      <c r="L9" s="21"/>
      <c r="M9" s="21"/>
    </row>
    <row r="10" spans="1:13" s="22" customFormat="1" ht="25.5" x14ac:dyDescent="0.2">
      <c r="A10" s="206" t="str">
        <f>'5-Buget_cerere'!A9</f>
        <v>1.4.</v>
      </c>
      <c r="B10" s="19" t="str">
        <f>'5-Buget_cerere'!B9</f>
        <v>Cheltuieli pentru relocarea/protecţia utilităţilor</v>
      </c>
      <c r="C10" s="20">
        <f>'5-Buget_cerere'!I9</f>
        <v>0</v>
      </c>
      <c r="D10" s="5" t="str">
        <f t="shared" si="0"/>
        <v/>
      </c>
      <c r="E10" s="2">
        <v>0</v>
      </c>
      <c r="F10" s="2">
        <v>0</v>
      </c>
      <c r="G10" s="2">
        <v>0</v>
      </c>
      <c r="H10" s="2">
        <v>0</v>
      </c>
      <c r="I10" s="2">
        <v>0</v>
      </c>
      <c r="J10" s="2">
        <v>0</v>
      </c>
      <c r="K10" s="2">
        <v>0</v>
      </c>
      <c r="L10" s="21"/>
      <c r="M10" s="21"/>
    </row>
    <row r="11" spans="1:13" s="18" customFormat="1" ht="15" x14ac:dyDescent="0.2">
      <c r="A11" s="205"/>
      <c r="B11" s="130" t="str">
        <f>'5-Buget_cerere'!B10</f>
        <v>TOTAL CAPITOL 1</v>
      </c>
      <c r="C11" s="20">
        <f>'5-Buget_cerere'!I10</f>
        <v>0</v>
      </c>
      <c r="D11" s="5" t="str">
        <f t="shared" si="0"/>
        <v/>
      </c>
      <c r="E11" s="24">
        <f>SUM(E7:E10)</f>
        <v>0</v>
      </c>
      <c r="F11" s="24">
        <f t="shared" ref="F11:H11" si="1">SUM(F7:F10)</f>
        <v>0</v>
      </c>
      <c r="G11" s="24">
        <f t="shared" si="1"/>
        <v>0</v>
      </c>
      <c r="H11" s="24">
        <f t="shared" si="1"/>
        <v>0</v>
      </c>
      <c r="I11" s="24">
        <f t="shared" ref="I11:K11" si="2">SUM(I7:I10)</f>
        <v>0</v>
      </c>
      <c r="J11" s="24">
        <f t="shared" si="2"/>
        <v>0</v>
      </c>
      <c r="K11" s="24">
        <f t="shared" si="2"/>
        <v>0</v>
      </c>
      <c r="L11" s="17"/>
      <c r="M11" s="17"/>
    </row>
    <row r="12" spans="1:13" s="18" customFormat="1" ht="14.25" customHeight="1" x14ac:dyDescent="0.2">
      <c r="A12" s="205" t="str">
        <f>'5-Buget_cerere'!A11</f>
        <v>CAP. 2</v>
      </c>
      <c r="B12" s="558" t="str">
        <f>'5-Buget_cerere'!B11</f>
        <v>Cheltuieli pt asigurarea utilităţilor necesare obiectivului de investiții</v>
      </c>
      <c r="C12" s="559"/>
      <c r="D12" s="559"/>
      <c r="E12" s="559"/>
      <c r="F12" s="559"/>
      <c r="G12" s="559"/>
      <c r="H12" s="560"/>
      <c r="I12" s="17"/>
      <c r="J12" s="21"/>
      <c r="K12" s="17"/>
      <c r="L12" s="17"/>
      <c r="M12" s="17"/>
    </row>
    <row r="13" spans="1:13" s="18" customFormat="1" ht="25.5" customHeight="1" x14ac:dyDescent="0.2">
      <c r="A13" s="206" t="str">
        <f>'5-Buget_cerere'!A12</f>
        <v>2.1</v>
      </c>
      <c r="B13" s="19" t="str">
        <f>'5-Buget_cerere'!B12</f>
        <v>Cheltuieli pentru asigurarea utilităţilor necesare obiectivului de investiţii</v>
      </c>
      <c r="C13" s="20">
        <f>'5-Buget_cerere'!I12</f>
        <v>0</v>
      </c>
      <c r="D13" s="5" t="str">
        <f t="shared" ref="D13:D14" si="3">IF(E13+F13+G13+H13&lt;&gt;C13,"Eroare!","")</f>
        <v/>
      </c>
      <c r="E13" s="2">
        <v>0</v>
      </c>
      <c r="F13" s="2">
        <v>0</v>
      </c>
      <c r="G13" s="2">
        <v>0</v>
      </c>
      <c r="H13" s="2">
        <v>0</v>
      </c>
      <c r="I13" s="2">
        <v>0</v>
      </c>
      <c r="J13" s="21"/>
      <c r="K13" s="17"/>
      <c r="L13" s="17"/>
      <c r="M13" s="17"/>
    </row>
    <row r="14" spans="1:13" s="18" customFormat="1" ht="15" customHeight="1" x14ac:dyDescent="0.2">
      <c r="A14" s="205"/>
      <c r="B14" s="23" t="str">
        <f>'5-Buget_cerere'!B13</f>
        <v> TOTAL CAPITOL 2</v>
      </c>
      <c r="C14" s="20">
        <f>'5-Buget_cerere'!I13</f>
        <v>0</v>
      </c>
      <c r="D14" s="5" t="str">
        <f t="shared" si="3"/>
        <v/>
      </c>
      <c r="E14" s="24">
        <f t="shared" ref="E14:H14" si="4">E13</f>
        <v>0</v>
      </c>
      <c r="F14" s="24">
        <f t="shared" si="4"/>
        <v>0</v>
      </c>
      <c r="G14" s="24">
        <f t="shared" si="4"/>
        <v>0</v>
      </c>
      <c r="H14" s="24">
        <f t="shared" si="4"/>
        <v>0</v>
      </c>
      <c r="I14" s="24">
        <f t="shared" ref="I14" si="5">I13</f>
        <v>0</v>
      </c>
      <c r="J14" s="21"/>
      <c r="K14" s="17"/>
      <c r="L14" s="17"/>
      <c r="M14" s="17"/>
    </row>
    <row r="15" spans="1:13" s="18" customFormat="1" ht="15" x14ac:dyDescent="0.2">
      <c r="A15" s="205" t="str">
        <f>'5-Buget_cerere'!A14</f>
        <v>CAP. 3</v>
      </c>
      <c r="B15" s="558" t="str">
        <f>'5-Buget_cerere'!B14</f>
        <v>Cheltuieli pentru proiectare și asistență tehnică</v>
      </c>
      <c r="C15" s="559"/>
      <c r="D15" s="559"/>
      <c r="E15" s="559"/>
      <c r="F15" s="559"/>
      <c r="G15" s="559"/>
      <c r="H15" s="560"/>
      <c r="I15" s="17"/>
      <c r="J15" s="21"/>
      <c r="K15" s="17"/>
      <c r="L15" s="17"/>
      <c r="M15" s="17"/>
    </row>
    <row r="16" spans="1:13" s="22" customFormat="1" ht="15" x14ac:dyDescent="0.2">
      <c r="A16" s="206" t="str">
        <f>'5-Buget_cerere'!A15</f>
        <v>3.1.</v>
      </c>
      <c r="B16" s="19" t="str">
        <f>'5-Buget_cerere'!B15</f>
        <v xml:space="preserve"> Studii de teren</v>
      </c>
      <c r="C16" s="20">
        <f>'5-Buget_cerere'!I15</f>
        <v>0</v>
      </c>
      <c r="D16" s="5" t="str">
        <f>IF(E16+F16+G16+H16+I16+J16+K16&lt;&gt;C16,"Eroare!","")</f>
        <v/>
      </c>
      <c r="E16" s="2">
        <v>0</v>
      </c>
      <c r="F16" s="2">
        <v>0</v>
      </c>
      <c r="G16" s="2">
        <v>0</v>
      </c>
      <c r="H16" s="2">
        <v>0</v>
      </c>
      <c r="I16" s="2">
        <v>0</v>
      </c>
      <c r="J16" s="2">
        <v>0</v>
      </c>
      <c r="K16" s="2">
        <v>0</v>
      </c>
      <c r="L16" s="21"/>
      <c r="M16" s="21"/>
    </row>
    <row r="17" spans="1:13" s="22" customFormat="1" ht="38.25" x14ac:dyDescent="0.2">
      <c r="A17" s="206" t="str">
        <f>'5-Buget_cerere'!A16</f>
        <v xml:space="preserve">3.2. </v>
      </c>
      <c r="B17" s="19" t="str">
        <f>'5-Buget_cerere'!B16</f>
        <v>Documentaţii-suport şi cheltuieli pentru obţinerea de avize, acorduri şi autorizaţii</v>
      </c>
      <c r="C17" s="20">
        <f>'5-Buget_cerere'!I16</f>
        <v>0</v>
      </c>
      <c r="D17" s="5" t="str">
        <f t="shared" ref="D17:D23" si="6">IF(E17+F17+G17+H17+I17+J17+K17&lt;&gt;C17,"Eroare!","")</f>
        <v/>
      </c>
      <c r="E17" s="2">
        <v>0</v>
      </c>
      <c r="F17" s="2">
        <v>0</v>
      </c>
      <c r="G17" s="2">
        <v>0</v>
      </c>
      <c r="H17" s="2">
        <v>0</v>
      </c>
      <c r="I17" s="2">
        <v>0</v>
      </c>
      <c r="J17" s="2">
        <v>0</v>
      </c>
      <c r="K17" s="2">
        <v>0</v>
      </c>
      <c r="L17" s="21"/>
      <c r="M17" s="21"/>
    </row>
    <row r="18" spans="1:13" s="22" customFormat="1" ht="17.25" customHeight="1" x14ac:dyDescent="0.2">
      <c r="A18" s="206" t="s">
        <v>544</v>
      </c>
      <c r="B18" s="19" t="str">
        <f>'5-Buget_cerere'!B17</f>
        <v>Expertizare tehnică</v>
      </c>
      <c r="C18" s="20">
        <f>'5-Buget_cerere'!I17</f>
        <v>0</v>
      </c>
      <c r="D18" s="5"/>
      <c r="E18" s="2">
        <v>0</v>
      </c>
      <c r="F18" s="2">
        <v>0</v>
      </c>
      <c r="G18" s="2">
        <v>0</v>
      </c>
      <c r="H18" s="2">
        <v>0</v>
      </c>
      <c r="I18" s="2">
        <v>0</v>
      </c>
      <c r="J18" s="2"/>
      <c r="K18" s="2"/>
      <c r="L18" s="21"/>
      <c r="M18" s="21"/>
    </row>
    <row r="19" spans="1:13" s="22" customFormat="1" ht="15" x14ac:dyDescent="0.2">
      <c r="A19" s="206" t="str">
        <f>'5-Buget_cerere'!A18</f>
        <v>3.5.</v>
      </c>
      <c r="B19" s="19" t="str">
        <f>'5-Buget_cerere'!B18</f>
        <v>Proiectare</v>
      </c>
      <c r="C19" s="20">
        <f>'5-Buget_cerere'!I18</f>
        <v>0</v>
      </c>
      <c r="D19" s="5" t="str">
        <f t="shared" si="6"/>
        <v/>
      </c>
      <c r="E19" s="2">
        <v>0</v>
      </c>
      <c r="F19" s="2">
        <v>0</v>
      </c>
      <c r="G19" s="2">
        <v>0</v>
      </c>
      <c r="H19" s="2">
        <v>0</v>
      </c>
      <c r="I19" s="2">
        <v>0</v>
      </c>
      <c r="J19" s="2">
        <v>0</v>
      </c>
      <c r="K19" s="2">
        <v>0</v>
      </c>
      <c r="L19" s="21"/>
      <c r="M19" s="21"/>
    </row>
    <row r="20" spans="1:13" s="22" customFormat="1" ht="15" x14ac:dyDescent="0.2">
      <c r="A20" s="206" t="s">
        <v>545</v>
      </c>
      <c r="B20" s="19" t="str">
        <f>'5-Buget_cerere'!B19</f>
        <v>Organizarea procedurilor de achiziţie</v>
      </c>
      <c r="C20" s="20">
        <f>'5-Buget_cerere'!I19</f>
        <v>0</v>
      </c>
      <c r="D20" s="5"/>
      <c r="E20" s="2">
        <v>0</v>
      </c>
      <c r="F20" s="2">
        <v>0</v>
      </c>
      <c r="G20" s="2">
        <v>0</v>
      </c>
      <c r="H20" s="2">
        <v>0</v>
      </c>
      <c r="I20" s="2">
        <v>0</v>
      </c>
      <c r="J20" s="2"/>
      <c r="K20" s="2"/>
      <c r="L20" s="21"/>
      <c r="M20" s="21"/>
    </row>
    <row r="21" spans="1:13" s="22" customFormat="1" ht="15" x14ac:dyDescent="0.2">
      <c r="A21" s="206" t="str">
        <f>'5-Buget_cerere'!A20</f>
        <v>3.7.</v>
      </c>
      <c r="B21" s="19" t="str">
        <f>'5-Buget_cerere'!B20</f>
        <v>Consultanţă</v>
      </c>
      <c r="C21" s="20">
        <f>'5-Buget_cerere'!I20</f>
        <v>0</v>
      </c>
      <c r="D21" s="5" t="str">
        <f t="shared" si="6"/>
        <v/>
      </c>
      <c r="E21" s="2">
        <v>0</v>
      </c>
      <c r="F21" s="2">
        <v>0</v>
      </c>
      <c r="G21" s="2">
        <v>0</v>
      </c>
      <c r="H21" s="2">
        <v>0</v>
      </c>
      <c r="I21" s="2">
        <v>0</v>
      </c>
      <c r="J21" s="2">
        <v>0</v>
      </c>
      <c r="K21" s="2">
        <v>0</v>
      </c>
      <c r="L21" s="21"/>
      <c r="M21" s="21"/>
    </row>
    <row r="22" spans="1:13" s="22" customFormat="1" ht="15" x14ac:dyDescent="0.2">
      <c r="A22" s="206" t="str">
        <f>'5-Buget_cerere'!A21</f>
        <v>3.8.</v>
      </c>
      <c r="B22" s="19" t="str">
        <f>'5-Buget_cerere'!B21</f>
        <v>Asistenţă tehnică</v>
      </c>
      <c r="C22" s="20">
        <f>'5-Buget_cerere'!I21</f>
        <v>0</v>
      </c>
      <c r="D22" s="5" t="str">
        <f t="shared" si="6"/>
        <v/>
      </c>
      <c r="E22" s="2">
        <v>0</v>
      </c>
      <c r="F22" s="2">
        <v>0</v>
      </c>
      <c r="G22" s="2">
        <v>0</v>
      </c>
      <c r="H22" s="2">
        <v>0</v>
      </c>
      <c r="I22" s="2">
        <v>0</v>
      </c>
      <c r="J22" s="2">
        <v>0</v>
      </c>
      <c r="K22" s="2">
        <v>0</v>
      </c>
      <c r="L22" s="21"/>
      <c r="M22" s="21"/>
    </row>
    <row r="23" spans="1:13" s="18" customFormat="1" ht="15" x14ac:dyDescent="0.2">
      <c r="A23" s="205"/>
      <c r="B23" s="23" t="str">
        <f>'5-Buget_cerere'!B22</f>
        <v> TOTAL CAPITOL 3</v>
      </c>
      <c r="C23" s="20">
        <f>'5-Buget_cerere'!I22</f>
        <v>0</v>
      </c>
      <c r="D23" s="5" t="str">
        <f t="shared" si="6"/>
        <v/>
      </c>
      <c r="E23" s="24">
        <f>SUM(E16:E22)</f>
        <v>0</v>
      </c>
      <c r="F23" s="24">
        <f t="shared" ref="F23:H23" si="7">SUM(F16:F22)</f>
        <v>0</v>
      </c>
      <c r="G23" s="24">
        <f t="shared" si="7"/>
        <v>0</v>
      </c>
      <c r="H23" s="24">
        <f t="shared" si="7"/>
        <v>0</v>
      </c>
      <c r="I23" s="24">
        <f t="shared" ref="I23:K23" si="8">SUM(I16:I22)</f>
        <v>0</v>
      </c>
      <c r="J23" s="24">
        <f t="shared" si="8"/>
        <v>0</v>
      </c>
      <c r="K23" s="24">
        <f t="shared" si="8"/>
        <v>0</v>
      </c>
      <c r="L23" s="17"/>
      <c r="M23" s="17"/>
    </row>
    <row r="24" spans="1:13" s="18" customFormat="1" ht="15" x14ac:dyDescent="0.2">
      <c r="A24" s="205" t="str">
        <f>'5-Buget_cerere'!A23</f>
        <v>CAP. 4</v>
      </c>
      <c r="B24" s="558" t="str">
        <f>'5-Buget_cerere'!B23</f>
        <v>Cheltuieli pentru investiţia de bază</v>
      </c>
      <c r="C24" s="559"/>
      <c r="D24" s="559"/>
      <c r="E24" s="559"/>
      <c r="F24" s="559"/>
      <c r="G24" s="559"/>
      <c r="H24" s="560"/>
      <c r="I24" s="17"/>
      <c r="J24" s="21"/>
      <c r="K24" s="17"/>
      <c r="L24" s="17"/>
      <c r="M24" s="17"/>
    </row>
    <row r="25" spans="1:13" s="22" customFormat="1" ht="15" x14ac:dyDescent="0.2">
      <c r="A25" s="206" t="str">
        <f>'5-Buget_cerere'!A24</f>
        <v>4.1.</v>
      </c>
      <c r="B25" s="19" t="str">
        <f>'5-Buget_cerere'!B24</f>
        <v>Construcţii şi instalaţii din care</v>
      </c>
      <c r="C25" s="20">
        <f>'5-Buget_cerere'!I24</f>
        <v>0</v>
      </c>
      <c r="D25" s="5" t="str">
        <f t="shared" ref="D25:D29" si="9">IF(E25+F25+G25+H25+I25+J25+K25&lt;&gt;C25,"Eroare!","")</f>
        <v/>
      </c>
      <c r="E25" s="2">
        <v>0</v>
      </c>
      <c r="F25" s="2">
        <v>0</v>
      </c>
      <c r="G25" s="2">
        <v>0</v>
      </c>
      <c r="H25" s="2">
        <v>0</v>
      </c>
      <c r="I25" s="2">
        <v>0</v>
      </c>
      <c r="J25" s="2">
        <v>0</v>
      </c>
      <c r="K25" s="2">
        <v>0</v>
      </c>
      <c r="L25" s="21"/>
      <c r="M25" s="21"/>
    </row>
    <row r="26" spans="1:13" s="22" customFormat="1" ht="25.5" x14ac:dyDescent="0.2">
      <c r="A26" s="206" t="s">
        <v>160</v>
      </c>
      <c r="B26" s="19" t="str">
        <f>'5-Buget_cerere'!B25</f>
        <v>Montaj utilaje echipamente tehnologice şi funcţionale din care</v>
      </c>
      <c r="C26" s="20">
        <f>'5-Buget_cerere'!I25</f>
        <v>0</v>
      </c>
      <c r="D26" s="5"/>
      <c r="E26" s="2">
        <v>0</v>
      </c>
      <c r="F26" s="2">
        <v>0</v>
      </c>
      <c r="G26" s="2">
        <v>0</v>
      </c>
      <c r="H26" s="2">
        <v>0</v>
      </c>
      <c r="I26" s="2">
        <v>0</v>
      </c>
      <c r="J26" s="2"/>
      <c r="K26" s="2"/>
      <c r="L26" s="21"/>
      <c r="M26" s="21"/>
    </row>
    <row r="27" spans="1:13" s="22" customFormat="1" ht="38.25" x14ac:dyDescent="0.2">
      <c r="A27" s="206" t="s">
        <v>162</v>
      </c>
      <c r="B27" s="19" t="str">
        <f>'5-Buget_cerere'!B26</f>
        <v>Utilaje, echipamente tehnologice şi funcţionale care necesită montaj din care</v>
      </c>
      <c r="C27" s="20">
        <f>'5-Buget_cerere'!I26</f>
        <v>0</v>
      </c>
      <c r="D27" s="5"/>
      <c r="E27" s="2">
        <v>0</v>
      </c>
      <c r="F27" s="2">
        <v>0</v>
      </c>
      <c r="G27" s="2">
        <v>0</v>
      </c>
      <c r="H27" s="2">
        <v>0</v>
      </c>
      <c r="I27" s="2">
        <v>0</v>
      </c>
      <c r="J27" s="2"/>
      <c r="K27" s="2"/>
      <c r="L27" s="21"/>
      <c r="M27" s="21"/>
    </row>
    <row r="28" spans="1:13" s="22" customFormat="1" ht="27.75" customHeight="1" x14ac:dyDescent="0.2">
      <c r="A28" s="206" t="s">
        <v>474</v>
      </c>
      <c r="B28" s="19" t="str">
        <f>'5-Buget_cerere'!B27</f>
        <v>Utilaje fără montaj şi echipamente de transport din care</v>
      </c>
      <c r="C28" s="20">
        <f>'5-Buget_cerere'!I27</f>
        <v>0</v>
      </c>
      <c r="D28" s="5"/>
      <c r="E28" s="2">
        <v>0</v>
      </c>
      <c r="F28" s="2">
        <v>0</v>
      </c>
      <c r="G28" s="2">
        <v>0</v>
      </c>
      <c r="H28" s="2">
        <v>0</v>
      </c>
      <c r="I28" s="2">
        <v>0</v>
      </c>
      <c r="J28" s="2"/>
      <c r="K28" s="2"/>
      <c r="L28" s="21"/>
      <c r="M28" s="21"/>
    </row>
    <row r="29" spans="1:13" s="22" customFormat="1" ht="15" x14ac:dyDescent="0.2">
      <c r="A29" s="206" t="str">
        <f>'5-Buget_cerere'!A28</f>
        <v>4.5.</v>
      </c>
      <c r="B29" s="19" t="str">
        <f>'5-Buget_cerere'!B28</f>
        <v>Dotări din care</v>
      </c>
      <c r="C29" s="20">
        <f>'5-Buget_cerere'!I28</f>
        <v>0</v>
      </c>
      <c r="D29" s="5" t="str">
        <f t="shared" si="9"/>
        <v/>
      </c>
      <c r="E29" s="2">
        <v>0</v>
      </c>
      <c r="F29" s="2">
        <v>0</v>
      </c>
      <c r="G29" s="2">
        <v>0</v>
      </c>
      <c r="H29" s="2">
        <v>0</v>
      </c>
      <c r="I29" s="2">
        <v>0</v>
      </c>
      <c r="J29" s="2">
        <v>0</v>
      </c>
      <c r="K29" s="2">
        <v>0</v>
      </c>
      <c r="L29" s="21"/>
      <c r="M29" s="21"/>
    </row>
    <row r="30" spans="1:13" s="22" customFormat="1" ht="15" x14ac:dyDescent="0.2">
      <c r="A30" s="206" t="str">
        <f>'5-Buget_cerere'!A29</f>
        <v>4.6.</v>
      </c>
      <c r="B30" s="19" t="str">
        <f>'5-Buget_cerere'!B29</f>
        <v>Active necorporale din care</v>
      </c>
      <c r="C30" s="20">
        <f>'5-Buget_cerere'!I29</f>
        <v>0</v>
      </c>
      <c r="D30" s="5" t="str">
        <f>IF(E30+F30+G30+H30+I30+J30+K30&lt;&gt;C30,"Eroare!","")</f>
        <v/>
      </c>
      <c r="E30" s="2">
        <v>0</v>
      </c>
      <c r="F30" s="2">
        <v>0</v>
      </c>
      <c r="G30" s="2">
        <v>0</v>
      </c>
      <c r="H30" s="2">
        <v>0</v>
      </c>
      <c r="I30" s="2">
        <v>0</v>
      </c>
      <c r="J30" s="2">
        <v>0</v>
      </c>
      <c r="K30" s="2">
        <v>0</v>
      </c>
      <c r="L30" s="21"/>
      <c r="M30" s="21"/>
    </row>
    <row r="31" spans="1:13" s="18" customFormat="1" ht="15" x14ac:dyDescent="0.2">
      <c r="A31" s="205"/>
      <c r="B31" s="23" t="str">
        <f>'5-Buget_cerere'!B30</f>
        <v>TOTAL CAPITOL 4</v>
      </c>
      <c r="C31" s="20">
        <f>'5-Buget_cerere'!I30</f>
        <v>0</v>
      </c>
      <c r="D31" s="5" t="str">
        <f>IF(E31+F31+G31+H31+I31+J31+K31&lt;&gt;C31,"Eroare!","")</f>
        <v/>
      </c>
      <c r="E31" s="24">
        <f>SUM(E25:E30)</f>
        <v>0</v>
      </c>
      <c r="F31" s="24">
        <f t="shared" ref="F31:J31" si="10">SUM(F25:F30)</f>
        <v>0</v>
      </c>
      <c r="G31" s="24">
        <f t="shared" si="10"/>
        <v>0</v>
      </c>
      <c r="H31" s="24">
        <f t="shared" si="10"/>
        <v>0</v>
      </c>
      <c r="I31" s="24">
        <f t="shared" si="10"/>
        <v>0</v>
      </c>
      <c r="J31" s="24">
        <f t="shared" si="10"/>
        <v>0</v>
      </c>
      <c r="K31" s="24">
        <f>SUM(K25:K30)</f>
        <v>0</v>
      </c>
      <c r="L31" s="17"/>
      <c r="M31" s="17"/>
    </row>
    <row r="32" spans="1:13" s="18" customFormat="1" ht="15" x14ac:dyDescent="0.2">
      <c r="A32" s="205" t="str">
        <f>'5-Buget_cerere'!A32</f>
        <v>CAP. 5</v>
      </c>
      <c r="B32" s="558" t="str">
        <f>'5-Buget_cerere'!B32</f>
        <v>Alte cheltuieli</v>
      </c>
      <c r="C32" s="559"/>
      <c r="D32" s="559"/>
      <c r="E32" s="559"/>
      <c r="F32" s="559"/>
      <c r="G32" s="559"/>
      <c r="H32" s="560"/>
      <c r="I32" s="17"/>
      <c r="J32" s="21"/>
      <c r="K32" s="17"/>
      <c r="L32" s="17"/>
      <c r="M32" s="17"/>
    </row>
    <row r="33" spans="1:13" s="22" customFormat="1" ht="15" x14ac:dyDescent="0.2">
      <c r="A33" s="206" t="str">
        <f>'5-Buget_cerere'!A33</f>
        <v>5.1.</v>
      </c>
      <c r="B33" s="19" t="str">
        <f>'5-Buget_cerere'!B33</f>
        <v>Organizare de şantier</v>
      </c>
      <c r="C33" s="20">
        <f>'5-Buget_cerere'!I33</f>
        <v>0</v>
      </c>
      <c r="D33" s="5" t="str">
        <f t="shared" ref="D33:D37" si="11">IF(E33+F33+G33+H33+I33+J33+K33&lt;&gt;C33,"Eroare!","")</f>
        <v/>
      </c>
      <c r="E33" s="2">
        <v>0</v>
      </c>
      <c r="F33" s="2">
        <v>0</v>
      </c>
      <c r="G33" s="2">
        <v>0</v>
      </c>
      <c r="H33" s="2">
        <v>0</v>
      </c>
      <c r="I33" s="2">
        <v>0</v>
      </c>
      <c r="J33" s="2">
        <v>0</v>
      </c>
      <c r="K33" s="2">
        <v>0</v>
      </c>
      <c r="L33" s="21"/>
      <c r="M33" s="21"/>
    </row>
    <row r="34" spans="1:13" s="18" customFormat="1" ht="15" x14ac:dyDescent="0.2">
      <c r="A34" s="206" t="str">
        <f>'5-Buget_cerere'!A34</f>
        <v>5.2.</v>
      </c>
      <c r="B34" s="19" t="str">
        <f>'5-Buget_cerere'!B34</f>
        <v>Comisioane, cote, taxe, costul creditului</v>
      </c>
      <c r="C34" s="20">
        <f>'5-Buget_cerere'!I34</f>
        <v>0</v>
      </c>
      <c r="D34" s="5" t="str">
        <f t="shared" si="11"/>
        <v/>
      </c>
      <c r="E34" s="2">
        <v>0</v>
      </c>
      <c r="F34" s="2">
        <v>0</v>
      </c>
      <c r="G34" s="2">
        <v>0</v>
      </c>
      <c r="H34" s="2">
        <v>0</v>
      </c>
      <c r="I34" s="2">
        <v>0</v>
      </c>
      <c r="J34" s="2">
        <v>0</v>
      </c>
      <c r="K34" s="2">
        <v>0</v>
      </c>
      <c r="L34" s="17"/>
      <c r="M34" s="17"/>
    </row>
    <row r="35" spans="1:13" s="18" customFormat="1" ht="15" x14ac:dyDescent="0.2">
      <c r="A35" s="206" t="str">
        <f>'5-Buget_cerere'!A35</f>
        <v>5.3.</v>
      </c>
      <c r="B35" s="19" t="str">
        <f>'5-Buget_cerere'!B35</f>
        <v>Cheltuieli diverse şi neprevăzute</v>
      </c>
      <c r="C35" s="20">
        <f>'5-Buget_cerere'!I35</f>
        <v>0</v>
      </c>
      <c r="D35" s="5" t="str">
        <f>IF(E35+F35+G35+H35+I35+J36+K36&lt;&gt;C35,"Eroare!","")</f>
        <v/>
      </c>
      <c r="E35" s="2">
        <v>0</v>
      </c>
      <c r="F35" s="2">
        <v>0</v>
      </c>
      <c r="G35" s="2">
        <v>0</v>
      </c>
      <c r="H35" s="2">
        <v>0</v>
      </c>
      <c r="I35" s="2">
        <v>0</v>
      </c>
      <c r="J35" s="2"/>
      <c r="K35" s="2"/>
      <c r="L35" s="17"/>
      <c r="M35" s="17"/>
    </row>
    <row r="36" spans="1:13" s="18" customFormat="1" ht="25.5" x14ac:dyDescent="0.2">
      <c r="A36" s="456" t="s">
        <v>506</v>
      </c>
      <c r="B36" s="19" t="str">
        <f>'5-Buget_cerere'!B36</f>
        <v>Cheltuieli pentru informare şi publicitate</v>
      </c>
      <c r="C36" s="20">
        <f>'5-Buget_cerere'!I36</f>
        <v>0</v>
      </c>
      <c r="D36" s="455"/>
      <c r="E36" s="2">
        <v>0</v>
      </c>
      <c r="F36" s="2">
        <v>0</v>
      </c>
      <c r="G36" s="2">
        <v>0</v>
      </c>
      <c r="H36" s="2">
        <v>0</v>
      </c>
      <c r="I36" s="2">
        <v>0</v>
      </c>
      <c r="J36" s="2">
        <v>0</v>
      </c>
      <c r="K36" s="2">
        <v>0</v>
      </c>
      <c r="L36" s="17"/>
      <c r="M36" s="17"/>
    </row>
    <row r="37" spans="1:13" s="18" customFormat="1" ht="15" x14ac:dyDescent="0.2">
      <c r="A37" s="205"/>
      <c r="B37" s="23" t="str">
        <f>'5-Buget_cerere'!B37</f>
        <v>TOTAL CAPITOL 5</v>
      </c>
      <c r="C37" s="20">
        <f>'5-Buget_cerere'!I37</f>
        <v>0</v>
      </c>
      <c r="D37" s="5" t="str">
        <f t="shared" si="11"/>
        <v/>
      </c>
      <c r="E37" s="24">
        <f>SUM(E33:E36)</f>
        <v>0</v>
      </c>
      <c r="F37" s="24">
        <f>SUM(F33:F36)</f>
        <v>0</v>
      </c>
      <c r="G37" s="24">
        <f>SUM(G33:G36)</f>
        <v>0</v>
      </c>
      <c r="H37" s="24">
        <f>SUM(H33:H36)</f>
        <v>0</v>
      </c>
      <c r="I37" s="24">
        <f>SUM(I33:I36)</f>
        <v>0</v>
      </c>
      <c r="J37" s="24">
        <f t="shared" ref="J37:K37" si="12">SUM(J33:J36)</f>
        <v>0</v>
      </c>
      <c r="K37" s="24">
        <f t="shared" si="12"/>
        <v>0</v>
      </c>
      <c r="L37" s="17"/>
      <c r="M37" s="17"/>
    </row>
    <row r="38" spans="1:13" s="18" customFormat="1" ht="15" x14ac:dyDescent="0.2">
      <c r="A38" s="205" t="str">
        <f>'5-Buget_cerere'!A38</f>
        <v>CAP. 6</v>
      </c>
      <c r="B38" s="558" t="str">
        <f>'5-Buget_cerere'!B38</f>
        <v xml:space="preserve">Pregătirea personalului de exploatare     </v>
      </c>
      <c r="C38" s="559"/>
      <c r="D38" s="559"/>
      <c r="E38" s="559"/>
      <c r="F38" s="559"/>
      <c r="G38" s="559"/>
      <c r="H38" s="560"/>
      <c r="I38" s="17"/>
      <c r="J38" s="21"/>
      <c r="K38" s="17"/>
      <c r="L38" s="17"/>
      <c r="M38" s="17"/>
    </row>
    <row r="39" spans="1:13" s="18" customFormat="1" ht="15" x14ac:dyDescent="0.2">
      <c r="A39" s="206" t="str">
        <f>'5-Buget_cerere'!A39</f>
        <v>6.1.</v>
      </c>
      <c r="B39" s="19" t="str">
        <f>'5-Buget_cerere'!B39</f>
        <v xml:space="preserve">Probe tehnologice şi teste                </v>
      </c>
      <c r="C39" s="20">
        <f>'5-Buget_cerere'!I39</f>
        <v>0</v>
      </c>
      <c r="D39" s="5" t="str">
        <f t="shared" ref="D39:D42" si="13">IF(E39+F39+G39+H39+I39+J39+K39&lt;&gt;C39,"Eroare!","")</f>
        <v/>
      </c>
      <c r="E39" s="2">
        <v>0</v>
      </c>
      <c r="F39" s="2">
        <v>0</v>
      </c>
      <c r="G39" s="2">
        <v>0</v>
      </c>
      <c r="H39" s="2">
        <v>0</v>
      </c>
      <c r="I39" s="2">
        <v>0</v>
      </c>
      <c r="J39" s="2">
        <v>0</v>
      </c>
      <c r="K39" s="2">
        <v>0</v>
      </c>
      <c r="L39" s="17"/>
      <c r="M39" s="17"/>
    </row>
    <row r="40" spans="1:13" s="18" customFormat="1" ht="15" hidden="1" x14ac:dyDescent="0.2">
      <c r="A40" s="206" t="e">
        <f>'5-Buget_cerere'!#REF!</f>
        <v>#REF!</v>
      </c>
      <c r="B40" s="19" t="e">
        <f>'5-Buget_cerere'!#REF!</f>
        <v>#REF!</v>
      </c>
      <c r="C40" s="20" t="e">
        <f>'5-Buget_cerere'!#REF!</f>
        <v>#REF!</v>
      </c>
      <c r="D40" s="5" t="e">
        <f t="shared" si="13"/>
        <v>#REF!</v>
      </c>
      <c r="E40" s="2"/>
      <c r="F40" s="2"/>
      <c r="G40" s="2"/>
      <c r="H40" s="2"/>
      <c r="I40" s="2"/>
      <c r="J40" s="2"/>
      <c r="K40" s="2"/>
      <c r="L40" s="17"/>
      <c r="M40" s="17"/>
    </row>
    <row r="41" spans="1:13" s="18" customFormat="1" ht="15" hidden="1" x14ac:dyDescent="0.2">
      <c r="A41" s="206"/>
      <c r="B41" s="19"/>
      <c r="C41" s="20"/>
      <c r="D41" s="5" t="str">
        <f t="shared" si="13"/>
        <v/>
      </c>
      <c r="E41" s="2"/>
      <c r="F41" s="2"/>
      <c r="G41" s="2"/>
      <c r="H41" s="2"/>
      <c r="I41" s="2"/>
      <c r="J41" s="2"/>
      <c r="K41" s="2"/>
      <c r="L41" s="17"/>
      <c r="M41" s="17"/>
    </row>
    <row r="42" spans="1:13" s="18" customFormat="1" ht="15" x14ac:dyDescent="0.2">
      <c r="A42" s="205"/>
      <c r="B42" s="23" t="str">
        <f>'5-Buget_cerere'!B40</f>
        <v>TOTAL CAPITOL 6</v>
      </c>
      <c r="C42" s="20">
        <f>'5-Buget_cerere'!I40</f>
        <v>0</v>
      </c>
      <c r="D42" s="5" t="str">
        <f t="shared" si="13"/>
        <v/>
      </c>
      <c r="E42" s="24">
        <f>SUM(E39:E40)</f>
        <v>0</v>
      </c>
      <c r="F42" s="24">
        <f t="shared" ref="F42:H42" si="14">SUM(F39:F40)</f>
        <v>0</v>
      </c>
      <c r="G42" s="24">
        <f t="shared" si="14"/>
        <v>0</v>
      </c>
      <c r="H42" s="24">
        <f t="shared" si="14"/>
        <v>0</v>
      </c>
      <c r="I42" s="24">
        <f t="shared" ref="I42:K42" si="15">SUM(I39:I40)</f>
        <v>0</v>
      </c>
      <c r="J42" s="24">
        <f t="shared" si="15"/>
        <v>0</v>
      </c>
      <c r="K42" s="24">
        <f t="shared" si="15"/>
        <v>0</v>
      </c>
      <c r="L42" s="17"/>
      <c r="M42" s="17"/>
    </row>
    <row r="43" spans="1:13" s="18" customFormat="1" ht="15.75" customHeight="1" x14ac:dyDescent="0.2">
      <c r="A43" s="205" t="str">
        <f>'5-Buget_cerere'!A41</f>
        <v>CAP. 7</v>
      </c>
      <c r="B43" s="569" t="str">
        <f>'5-Buget_cerere'!B41</f>
        <v>Sprijin pentru creșterea capacităţii administrative a autorităților și instituţiilor publice</v>
      </c>
      <c r="C43" s="570"/>
      <c r="D43" s="570"/>
      <c r="E43" s="570"/>
      <c r="F43" s="570"/>
      <c r="G43" s="570"/>
      <c r="H43" s="571"/>
      <c r="I43" s="17"/>
      <c r="J43" s="21"/>
      <c r="K43" s="17"/>
      <c r="L43" s="17"/>
      <c r="M43" s="17"/>
    </row>
    <row r="44" spans="1:13" s="18" customFormat="1" ht="15" x14ac:dyDescent="0.2">
      <c r="A44" s="206" t="str">
        <f>'5-Buget_cerere'!A42</f>
        <v>7.1.</v>
      </c>
      <c r="B44" s="165" t="str">
        <f>'5-Buget_cerere'!B42</f>
        <v>Cheltuieli de consultanță și expertiză în elaborarea P.M.U.D</v>
      </c>
      <c r="C44" s="20">
        <f>'5-Buget_cerere'!I42</f>
        <v>0</v>
      </c>
      <c r="D44" s="5" t="str">
        <f>IF(E44+F44+G44+H44+I44+J44+K44&lt;&gt;C44,"Eroare!","")</f>
        <v/>
      </c>
      <c r="E44" s="2">
        <v>0</v>
      </c>
      <c r="F44" s="2">
        <v>0</v>
      </c>
      <c r="G44" s="2">
        <v>0</v>
      </c>
      <c r="H44" s="2">
        <v>0</v>
      </c>
      <c r="I44" s="2">
        <v>0</v>
      </c>
      <c r="J44" s="2">
        <v>0</v>
      </c>
      <c r="K44" s="2">
        <v>0</v>
      </c>
      <c r="L44" s="17"/>
      <c r="M44" s="17"/>
    </row>
    <row r="45" spans="1:13" s="18" customFormat="1" ht="63.75" x14ac:dyDescent="0.2">
      <c r="A45" s="206" t="s">
        <v>519</v>
      </c>
      <c r="B45" s="457" t="str">
        <f>'5-Buget_cerere'!B43</f>
        <v>Cheltuieli de consultanță și expertiză pentru delegarea gestiunii  serviciului de transport public de călători , conform prevederilor Regulamentului (CE) nr. 1370/2007</v>
      </c>
      <c r="C45" s="20">
        <f>'5-Buget_cerere'!I43</f>
        <v>0</v>
      </c>
      <c r="D45" s="5"/>
      <c r="E45" s="2">
        <v>0</v>
      </c>
      <c r="F45" s="2">
        <v>0</v>
      </c>
      <c r="G45" s="2">
        <v>0</v>
      </c>
      <c r="H45" s="2">
        <v>0</v>
      </c>
      <c r="I45" s="2">
        <v>0</v>
      </c>
      <c r="J45" s="2"/>
      <c r="K45" s="2"/>
      <c r="L45" s="17"/>
      <c r="M45" s="17"/>
    </row>
    <row r="46" spans="1:13" s="18" customFormat="1" ht="15" x14ac:dyDescent="0.2">
      <c r="A46" s="205"/>
      <c r="B46" s="101" t="str">
        <f>'5-Buget_cerere'!B44</f>
        <v>TOTAL CAPITOL 7</v>
      </c>
      <c r="C46" s="20">
        <f>'5-Buget_cerere'!I44</f>
        <v>0</v>
      </c>
      <c r="D46" s="5" t="str">
        <f t="shared" ref="D46:D54" si="16">IF(E46+F46+G46+H46+I46+J46+K46&lt;&gt;C46,"Eroare!","")</f>
        <v/>
      </c>
      <c r="E46" s="24">
        <f>SUM(E44:E45)</f>
        <v>0</v>
      </c>
      <c r="F46" s="24">
        <f>SUM(F44:F45)</f>
        <v>0</v>
      </c>
      <c r="G46" s="24">
        <f>SUM(G44:G45)</f>
        <v>0</v>
      </c>
      <c r="H46" s="24">
        <f>SUM(H44:H45)</f>
        <v>0</v>
      </c>
      <c r="I46" s="24">
        <f>SUM(I44:I45)</f>
        <v>0</v>
      </c>
      <c r="J46" s="24">
        <f t="shared" ref="J46:K46" si="17">SUM(J44)</f>
        <v>0</v>
      </c>
      <c r="K46" s="24">
        <f t="shared" si="17"/>
        <v>0</v>
      </c>
      <c r="L46" s="17"/>
      <c r="M46" s="17"/>
    </row>
    <row r="47" spans="1:13" s="18" customFormat="1" ht="15" hidden="1" x14ac:dyDescent="0.2">
      <c r="A47" s="205" t="e">
        <f>'5-Buget_cerere'!#REF!</f>
        <v>#REF!</v>
      </c>
      <c r="B47" s="16" t="e">
        <f>'5-Buget_cerere'!#REF!</f>
        <v>#REF!</v>
      </c>
      <c r="C47" s="20" t="e">
        <f>'5-Buget_cerere'!#REF!</f>
        <v>#REF!</v>
      </c>
      <c r="D47" s="5" t="e">
        <f t="shared" si="16"/>
        <v>#REF!</v>
      </c>
      <c r="E47" s="2">
        <v>0</v>
      </c>
      <c r="F47" s="2">
        <v>0</v>
      </c>
      <c r="G47" s="2">
        <v>0</v>
      </c>
      <c r="H47" s="2">
        <v>0</v>
      </c>
      <c r="I47" s="2">
        <v>0</v>
      </c>
      <c r="J47" s="2">
        <v>0</v>
      </c>
      <c r="K47" s="2">
        <v>0</v>
      </c>
      <c r="L47" s="17"/>
      <c r="M47" s="17"/>
    </row>
    <row r="48" spans="1:13" s="18" customFormat="1" ht="15" hidden="1" x14ac:dyDescent="0.2">
      <c r="A48" s="205" t="e">
        <f>'5-Buget_cerere'!#REF!</f>
        <v>#REF!</v>
      </c>
      <c r="B48" s="16" t="e">
        <f>'5-Buget_cerere'!#REF!</f>
        <v>#REF!</v>
      </c>
      <c r="C48" s="20" t="e">
        <f>'5-Buget_cerere'!#REF!</f>
        <v>#REF!</v>
      </c>
      <c r="D48" s="5" t="e">
        <f t="shared" si="16"/>
        <v>#REF!</v>
      </c>
      <c r="E48" s="2">
        <v>0</v>
      </c>
      <c r="F48" s="2">
        <v>0</v>
      </c>
      <c r="G48" s="2">
        <v>0</v>
      </c>
      <c r="H48" s="2">
        <v>0</v>
      </c>
      <c r="I48" s="2">
        <v>0</v>
      </c>
      <c r="J48" s="2">
        <v>0</v>
      </c>
      <c r="K48" s="2">
        <v>0</v>
      </c>
      <c r="L48" s="17"/>
      <c r="M48" s="17"/>
    </row>
    <row r="49" spans="1:13" s="18" customFormat="1" ht="15" hidden="1" x14ac:dyDescent="0.2">
      <c r="A49" s="205" t="e">
        <f>'5-Buget_cerere'!#REF!</f>
        <v>#REF!</v>
      </c>
      <c r="B49" s="16" t="e">
        <f>'5-Buget_cerere'!#REF!</f>
        <v>#REF!</v>
      </c>
      <c r="C49" s="20" t="e">
        <f>'5-Buget_cerere'!#REF!</f>
        <v>#REF!</v>
      </c>
      <c r="D49" s="5" t="e">
        <f t="shared" si="16"/>
        <v>#REF!</v>
      </c>
      <c r="E49" s="2">
        <v>0</v>
      </c>
      <c r="F49" s="2">
        <v>0</v>
      </c>
      <c r="G49" s="2">
        <v>0</v>
      </c>
      <c r="H49" s="2">
        <v>0</v>
      </c>
      <c r="I49" s="2">
        <v>0</v>
      </c>
      <c r="J49" s="2">
        <v>0</v>
      </c>
      <c r="K49" s="2">
        <v>0</v>
      </c>
      <c r="L49" s="17"/>
      <c r="M49" s="17"/>
    </row>
    <row r="50" spans="1:13" s="18" customFormat="1" ht="15" hidden="1" x14ac:dyDescent="0.2">
      <c r="A50" s="205" t="e">
        <f>'5-Buget_cerere'!#REF!</f>
        <v>#REF!</v>
      </c>
      <c r="B50" s="16" t="e">
        <f>'5-Buget_cerere'!#REF!</f>
        <v>#REF!</v>
      </c>
      <c r="C50" s="20" t="e">
        <f>'5-Buget_cerere'!#REF!</f>
        <v>#REF!</v>
      </c>
      <c r="D50" s="5" t="e">
        <f t="shared" si="16"/>
        <v>#REF!</v>
      </c>
      <c r="E50" s="2">
        <v>0</v>
      </c>
      <c r="F50" s="2">
        <v>0</v>
      </c>
      <c r="G50" s="2">
        <v>0</v>
      </c>
      <c r="H50" s="2">
        <v>0</v>
      </c>
      <c r="I50" s="2">
        <v>0</v>
      </c>
      <c r="J50" s="2">
        <v>0</v>
      </c>
      <c r="K50" s="2">
        <v>0</v>
      </c>
      <c r="L50" s="17"/>
      <c r="M50" s="17"/>
    </row>
    <row r="51" spans="1:13" s="18" customFormat="1" ht="15" hidden="1" x14ac:dyDescent="0.2">
      <c r="A51" s="205" t="e">
        <f>'5-Buget_cerere'!#REF!</f>
        <v>#REF!</v>
      </c>
      <c r="B51" s="16" t="e">
        <f>'5-Buget_cerere'!#REF!</f>
        <v>#REF!</v>
      </c>
      <c r="C51" s="20" t="e">
        <f>'5-Buget_cerere'!#REF!</f>
        <v>#REF!</v>
      </c>
      <c r="D51" s="5" t="e">
        <f t="shared" si="16"/>
        <v>#REF!</v>
      </c>
      <c r="E51" s="2"/>
      <c r="F51" s="2"/>
      <c r="G51" s="2"/>
      <c r="H51" s="2"/>
      <c r="I51" s="2"/>
      <c r="J51" s="2"/>
      <c r="K51" s="2"/>
      <c r="L51" s="17"/>
      <c r="M51" s="17"/>
    </row>
    <row r="52" spans="1:13" s="18" customFormat="1" ht="15" hidden="1" x14ac:dyDescent="0.2">
      <c r="A52" s="205" t="e">
        <f>'5-Buget_cerere'!#REF!</f>
        <v>#REF!</v>
      </c>
      <c r="B52" s="16" t="e">
        <f>'5-Buget_cerere'!#REF!</f>
        <v>#REF!</v>
      </c>
      <c r="C52" s="20" t="e">
        <f>'5-Buget_cerere'!#REF!</f>
        <v>#REF!</v>
      </c>
      <c r="D52" s="5" t="e">
        <f t="shared" si="16"/>
        <v>#REF!</v>
      </c>
      <c r="E52" s="2"/>
      <c r="F52" s="2"/>
      <c r="G52" s="2"/>
      <c r="H52" s="2"/>
      <c r="I52" s="2"/>
      <c r="J52" s="2"/>
      <c r="K52" s="2"/>
      <c r="L52" s="17"/>
      <c r="M52" s="17"/>
    </row>
    <row r="53" spans="1:13" s="18" customFormat="1" ht="15" hidden="1" x14ac:dyDescent="0.2">
      <c r="A53" s="205" t="e">
        <f>'5-Buget_cerere'!#REF!</f>
        <v>#REF!</v>
      </c>
      <c r="B53" s="16" t="e">
        <f>'5-Buget_cerere'!#REF!</f>
        <v>#REF!</v>
      </c>
      <c r="C53" s="20">
        <f>'5-Buget_cerere'!I44</f>
        <v>0</v>
      </c>
      <c r="D53" s="5" t="str">
        <f t="shared" si="16"/>
        <v/>
      </c>
      <c r="E53" s="2"/>
      <c r="F53" s="2"/>
      <c r="G53" s="2"/>
      <c r="H53" s="2"/>
      <c r="I53" s="2"/>
      <c r="J53" s="2"/>
      <c r="K53" s="2"/>
      <c r="L53" s="17"/>
      <c r="M53" s="17"/>
    </row>
    <row r="54" spans="1:13" s="26" customFormat="1" ht="16.5" x14ac:dyDescent="0.2">
      <c r="A54" s="207"/>
      <c r="B54" s="25" t="str">
        <f>'5-Buget_cerere'!B46</f>
        <v>TOTAL GENERAL</v>
      </c>
      <c r="C54" s="20">
        <f>'5-Buget_cerere'!I46</f>
        <v>0</v>
      </c>
      <c r="D54" s="5" t="str">
        <f t="shared" si="16"/>
        <v/>
      </c>
      <c r="E54" s="24">
        <f>E46+E42+E37+E31+E23+E11+E14</f>
        <v>0</v>
      </c>
      <c r="F54" s="24">
        <f>F46+F42+F37+F31+F23+F11+F14</f>
        <v>0</v>
      </c>
      <c r="G54" s="24">
        <f>G46+G42+G37+G31+G23+G11+G14</f>
        <v>0</v>
      </c>
      <c r="H54" s="24">
        <f>H46+H42+H37+H31+H23+H11+H14</f>
        <v>0</v>
      </c>
      <c r="I54" s="24">
        <f>I46+I42+I37+I31+I23+I11+I14</f>
        <v>0</v>
      </c>
      <c r="J54" s="24">
        <f t="shared" ref="J54:K54" si="18">J46+J42+J37+J31+J23+J11</f>
        <v>0</v>
      </c>
      <c r="K54" s="24">
        <f t="shared" si="18"/>
        <v>0</v>
      </c>
      <c r="L54" s="17"/>
      <c r="M54" s="17"/>
    </row>
    <row r="55" spans="1:13" s="31" customFormat="1" x14ac:dyDescent="0.2">
      <c r="A55" s="27"/>
      <c r="B55" s="28"/>
      <c r="C55" s="29"/>
      <c r="D55" s="30"/>
      <c r="E55" s="11"/>
      <c r="F55" s="11"/>
      <c r="G55" s="11"/>
      <c r="H55" s="11"/>
      <c r="I55" s="21"/>
      <c r="J55" s="21"/>
      <c r="K55" s="21"/>
      <c r="L55" s="21"/>
      <c r="M55" s="21"/>
    </row>
    <row r="56" spans="1:13" s="31" customFormat="1" x14ac:dyDescent="0.2">
      <c r="A56" s="27"/>
      <c r="B56" s="32"/>
      <c r="C56" s="29"/>
      <c r="D56" s="30"/>
      <c r="E56" s="11"/>
      <c r="F56" s="11"/>
      <c r="G56" s="11"/>
      <c r="H56" s="11"/>
      <c r="I56" s="21"/>
      <c r="J56" s="21"/>
      <c r="K56" s="21"/>
      <c r="L56" s="21"/>
      <c r="M56" s="21"/>
    </row>
    <row r="57" spans="1:13" s="34" customFormat="1" x14ac:dyDescent="0.2">
      <c r="A57" s="564" t="s">
        <v>59</v>
      </c>
      <c r="B57" s="564"/>
      <c r="C57" s="556" t="s">
        <v>50</v>
      </c>
      <c r="D57" s="557" t="s">
        <v>51</v>
      </c>
      <c r="E57" s="565" t="s">
        <v>31</v>
      </c>
      <c r="F57" s="566"/>
      <c r="G57" s="566"/>
      <c r="H57" s="566"/>
      <c r="I57" s="566"/>
      <c r="J57" s="566"/>
      <c r="K57" s="566"/>
      <c r="L57" s="7"/>
      <c r="M57" s="7"/>
    </row>
    <row r="58" spans="1:13" s="35" customFormat="1" x14ac:dyDescent="0.2">
      <c r="A58" s="564"/>
      <c r="B58" s="564"/>
      <c r="C58" s="556"/>
      <c r="D58" s="557"/>
      <c r="E58" s="12" t="s">
        <v>27</v>
      </c>
      <c r="F58" s="12" t="s">
        <v>28</v>
      </c>
      <c r="G58" s="12" t="s">
        <v>29</v>
      </c>
      <c r="H58" s="12" t="s">
        <v>30</v>
      </c>
      <c r="I58" s="167" t="s">
        <v>64</v>
      </c>
      <c r="J58" s="167" t="s">
        <v>65</v>
      </c>
      <c r="K58" s="167" t="s">
        <v>66</v>
      </c>
      <c r="L58" s="13"/>
      <c r="M58" s="13"/>
    </row>
    <row r="59" spans="1:13" s="39" customFormat="1" x14ac:dyDescent="0.2">
      <c r="A59" s="545" t="s">
        <v>68</v>
      </c>
      <c r="B59" s="545"/>
      <c r="C59" s="36">
        <f>'5-Buget_cerere'!C50</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7"/>
      <c r="M59" s="37"/>
    </row>
    <row r="60" spans="1:13" s="39" customFormat="1" x14ac:dyDescent="0.2">
      <c r="A60" s="547" t="s">
        <v>70</v>
      </c>
      <c r="B60" s="548"/>
      <c r="C60" s="55">
        <f>'5-Buget_cerere'!G46</f>
        <v>0</v>
      </c>
      <c r="D60" s="5" t="str">
        <f t="shared" ref="D60:D64" si="21">IF(E60+F60+G60+H60+I60+J60+K60&lt;&gt;C60,"Eroare!","")</f>
        <v/>
      </c>
      <c r="E60" s="56">
        <v>0</v>
      </c>
      <c r="F60" s="56">
        <v>0</v>
      </c>
      <c r="G60" s="56">
        <v>0</v>
      </c>
      <c r="H60" s="56">
        <v>0</v>
      </c>
      <c r="I60" s="56">
        <v>0</v>
      </c>
      <c r="J60" s="56">
        <v>0</v>
      </c>
      <c r="K60" s="56">
        <v>0</v>
      </c>
      <c r="L60" s="37"/>
      <c r="M60" s="37"/>
    </row>
    <row r="61" spans="1:13" s="39" customFormat="1" x14ac:dyDescent="0.2">
      <c r="A61" s="545" t="s">
        <v>52</v>
      </c>
      <c r="B61" s="545"/>
      <c r="C61" s="36">
        <f>'5-Buget_cerere'!C53</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7"/>
      <c r="M61" s="37"/>
    </row>
    <row r="62" spans="1:13" s="35" customFormat="1" x14ac:dyDescent="0.2">
      <c r="A62" s="546" t="s">
        <v>60</v>
      </c>
      <c r="B62" s="546"/>
      <c r="C62" s="36"/>
      <c r="D62" s="5"/>
      <c r="E62" s="2">
        <v>0</v>
      </c>
      <c r="F62" s="2">
        <v>0</v>
      </c>
      <c r="G62" s="2">
        <v>0</v>
      </c>
      <c r="H62" s="2">
        <v>0</v>
      </c>
      <c r="I62" s="2">
        <v>0</v>
      </c>
      <c r="J62" s="2">
        <v>0</v>
      </c>
      <c r="K62" s="2">
        <v>0</v>
      </c>
      <c r="L62" s="13"/>
      <c r="M62" s="13"/>
    </row>
    <row r="63" spans="1:13" s="35" customFormat="1" x14ac:dyDescent="0.2">
      <c r="A63" s="546" t="s">
        <v>61</v>
      </c>
      <c r="B63" s="546"/>
      <c r="C63" s="36"/>
      <c r="D63" s="5"/>
      <c r="E63" s="2">
        <v>0</v>
      </c>
      <c r="F63" s="2">
        <v>0</v>
      </c>
      <c r="G63" s="2">
        <v>0</v>
      </c>
      <c r="H63" s="2">
        <v>0</v>
      </c>
      <c r="I63" s="2">
        <v>0</v>
      </c>
      <c r="J63" s="2">
        <v>0</v>
      </c>
      <c r="K63" s="2">
        <v>0</v>
      </c>
      <c r="L63" s="13"/>
      <c r="M63" s="13"/>
    </row>
    <row r="64" spans="1:13" s="39" customFormat="1" x14ac:dyDescent="0.2">
      <c r="A64" s="545" t="str">
        <f>'5-Buget_cerere'!B56</f>
        <v>ASISTENŢĂ FINANCIARĂ NERAMBURSABILĂ SOLICITATĂ</v>
      </c>
      <c r="B64" s="545"/>
      <c r="C64" s="36">
        <f>'5-Buget_cerere'!C56</f>
        <v>0</v>
      </c>
      <c r="D64" s="5" t="str">
        <f t="shared" si="21"/>
        <v/>
      </c>
      <c r="E64" s="2">
        <v>0</v>
      </c>
      <c r="F64" s="2">
        <v>0</v>
      </c>
      <c r="G64" s="2">
        <v>0</v>
      </c>
      <c r="H64" s="2">
        <v>0</v>
      </c>
      <c r="I64" s="2">
        <v>0</v>
      </c>
      <c r="J64" s="2">
        <v>0</v>
      </c>
      <c r="K64" s="2">
        <v>0</v>
      </c>
      <c r="L64" s="37"/>
      <c r="M64" s="37"/>
    </row>
    <row r="65" spans="1:13" s="42" customFormat="1" ht="15" x14ac:dyDescent="0.2">
      <c r="A65" s="40"/>
      <c r="B65" s="41"/>
      <c r="C65" s="29"/>
      <c r="D65" s="30"/>
      <c r="E65" s="11"/>
      <c r="F65" s="11"/>
      <c r="G65" s="11"/>
      <c r="H65" s="11"/>
      <c r="I65" s="37"/>
      <c r="J65" s="21"/>
      <c r="K65" s="37"/>
      <c r="L65" s="37"/>
      <c r="M65" s="37"/>
    </row>
    <row r="66" spans="1:13" s="42" customFormat="1" ht="15" x14ac:dyDescent="0.2">
      <c r="A66" s="40"/>
      <c r="B66" s="43"/>
      <c r="C66" s="29"/>
      <c r="D66" s="30"/>
      <c r="E66" s="11"/>
      <c r="F66" s="11"/>
      <c r="G66" s="11"/>
      <c r="H66" s="11"/>
      <c r="I66" s="37"/>
      <c r="J66" s="37"/>
      <c r="K66" s="37"/>
      <c r="L66" s="37"/>
      <c r="M66" s="37"/>
    </row>
    <row r="67" spans="1:13" s="15" customFormat="1" ht="15" x14ac:dyDescent="0.2">
      <c r="A67" s="549" t="s">
        <v>49</v>
      </c>
      <c r="B67" s="549"/>
      <c r="C67" s="549"/>
      <c r="D67" s="30"/>
      <c r="E67" s="11"/>
      <c r="F67" s="11"/>
      <c r="G67" s="11"/>
      <c r="H67" s="11"/>
      <c r="I67" s="13"/>
      <c r="J67" s="13"/>
      <c r="K67" s="13"/>
      <c r="L67" s="13"/>
      <c r="M67" s="13"/>
    </row>
    <row r="68" spans="1:13" s="46" customFormat="1" ht="15" customHeight="1" x14ac:dyDescent="0.2">
      <c r="A68" s="554" t="s">
        <v>5</v>
      </c>
      <c r="B68" s="555"/>
      <c r="C68" s="45" t="s">
        <v>53</v>
      </c>
      <c r="E68" s="33" t="s">
        <v>27</v>
      </c>
      <c r="F68" s="33" t="s">
        <v>28</v>
      </c>
      <c r="G68" s="33" t="s">
        <v>29</v>
      </c>
      <c r="H68" s="33" t="s">
        <v>30</v>
      </c>
      <c r="I68" s="33" t="s">
        <v>64</v>
      </c>
      <c r="J68" s="167" t="s">
        <v>65</v>
      </c>
      <c r="K68" s="167" t="s">
        <v>67</v>
      </c>
      <c r="M68" s="14"/>
    </row>
    <row r="69" spans="1:13" s="46" customFormat="1" ht="15" customHeight="1" x14ac:dyDescent="0.2">
      <c r="A69" s="552" t="s">
        <v>0</v>
      </c>
      <c r="B69" s="553"/>
      <c r="C69" s="5">
        <f>SUM(E69:K69)</f>
        <v>0</v>
      </c>
      <c r="E69" s="3">
        <f>E63</f>
        <v>0</v>
      </c>
      <c r="F69" s="3">
        <f>F63</f>
        <v>0</v>
      </c>
      <c r="G69" s="3">
        <f>G63</f>
        <v>0</v>
      </c>
      <c r="H69" s="3">
        <f>H63</f>
        <v>0</v>
      </c>
      <c r="I69" s="3">
        <f t="shared" ref="I69:K69" si="24">I63</f>
        <v>0</v>
      </c>
      <c r="J69" s="3">
        <f t="shared" si="24"/>
        <v>0</v>
      </c>
      <c r="K69" s="3">
        <f t="shared" si="24"/>
        <v>0</v>
      </c>
      <c r="M69" s="14"/>
    </row>
    <row r="70" spans="1:13" s="46" customFormat="1" ht="15" customHeight="1" x14ac:dyDescent="0.2">
      <c r="A70" s="552" t="s">
        <v>1</v>
      </c>
      <c r="B70" s="553"/>
      <c r="C70" s="5">
        <f>SUM(E70:K70)</f>
        <v>0</v>
      </c>
      <c r="E70" s="2">
        <v>0</v>
      </c>
      <c r="F70" s="2">
        <v>0</v>
      </c>
      <c r="G70" s="2">
        <v>0</v>
      </c>
      <c r="H70" s="2">
        <v>0</v>
      </c>
      <c r="I70" s="2">
        <v>0</v>
      </c>
      <c r="J70" s="2">
        <v>0</v>
      </c>
      <c r="K70" s="2">
        <v>0</v>
      </c>
      <c r="M70" s="14"/>
    </row>
    <row r="71" spans="1:13" s="46" customFormat="1" ht="15" customHeight="1" x14ac:dyDescent="0.2">
      <c r="A71" s="552" t="s">
        <v>2</v>
      </c>
      <c r="B71" s="553"/>
      <c r="C71" s="5">
        <f>SUM(E71:K71)</f>
        <v>0</v>
      </c>
      <c r="E71" s="2">
        <v>0</v>
      </c>
      <c r="F71" s="2">
        <v>0</v>
      </c>
      <c r="G71" s="2">
        <v>0</v>
      </c>
      <c r="H71" s="2">
        <v>0</v>
      </c>
      <c r="I71" s="2">
        <v>0</v>
      </c>
      <c r="J71" s="2">
        <v>0</v>
      </c>
      <c r="K71" s="2">
        <v>0</v>
      </c>
      <c r="M71" s="14"/>
    </row>
    <row r="72" spans="1:13" s="48" customFormat="1" ht="15" customHeight="1" x14ac:dyDescent="0.2">
      <c r="A72" s="550" t="s">
        <v>3</v>
      </c>
      <c r="B72" s="551"/>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8"/>
    </row>
    <row r="73" spans="1:13" s="15" customFormat="1" ht="15" hidden="1" x14ac:dyDescent="0.2">
      <c r="A73" s="44"/>
      <c r="B73" s="49"/>
      <c r="C73" s="5">
        <f t="shared" ref="C73:C88" si="27">SUM(D73:K73)</f>
        <v>0</v>
      </c>
      <c r="D73" s="109" t="s">
        <v>167</v>
      </c>
      <c r="E73" s="109" t="s">
        <v>168</v>
      </c>
      <c r="F73" s="109" t="s">
        <v>169</v>
      </c>
      <c r="G73" s="109" t="s">
        <v>170</v>
      </c>
      <c r="H73" s="109" t="s">
        <v>171</v>
      </c>
      <c r="I73" s="13"/>
      <c r="J73" s="13"/>
      <c r="K73" s="13"/>
      <c r="L73" s="13"/>
      <c r="M73" s="13"/>
    </row>
    <row r="74" spans="1:13" s="15" customFormat="1" ht="15" hidden="1" x14ac:dyDescent="0.2">
      <c r="A74" s="44"/>
      <c r="B74" s="49"/>
      <c r="C74" s="5">
        <f t="shared" si="27"/>
        <v>0</v>
      </c>
      <c r="D74" s="47"/>
      <c r="E74" s="47"/>
      <c r="F74" s="47"/>
      <c r="G74" s="47"/>
      <c r="H74" s="47"/>
      <c r="I74" s="13"/>
      <c r="J74" s="13"/>
      <c r="K74" s="13"/>
      <c r="L74" s="13"/>
      <c r="M74" s="13"/>
    </row>
    <row r="75" spans="1:13" s="15" customFormat="1" ht="15" hidden="1" x14ac:dyDescent="0.2">
      <c r="A75" s="44"/>
      <c r="B75" s="49"/>
      <c r="C75" s="5">
        <f t="shared" si="27"/>
        <v>0</v>
      </c>
      <c r="D75" s="2">
        <v>0</v>
      </c>
      <c r="E75" s="2">
        <v>0</v>
      </c>
      <c r="F75" s="2">
        <v>0</v>
      </c>
      <c r="G75" s="2">
        <v>0</v>
      </c>
      <c r="H75" s="2">
        <v>0</v>
      </c>
      <c r="I75" s="13"/>
      <c r="J75" s="13"/>
      <c r="K75" s="13"/>
      <c r="L75" s="13"/>
      <c r="M75" s="13"/>
    </row>
    <row r="76" spans="1:13" s="15" customFormat="1" ht="15" hidden="1" x14ac:dyDescent="0.2">
      <c r="A76" s="44"/>
      <c r="B76" s="49"/>
      <c r="C76" s="5">
        <f t="shared" si="27"/>
        <v>0</v>
      </c>
      <c r="D76" s="2">
        <v>0</v>
      </c>
      <c r="E76" s="2">
        <v>0</v>
      </c>
      <c r="F76" s="2">
        <v>0</v>
      </c>
      <c r="G76" s="2">
        <v>0</v>
      </c>
      <c r="H76" s="2">
        <v>0</v>
      </c>
      <c r="I76" s="13"/>
      <c r="J76" s="13"/>
      <c r="K76" s="13"/>
      <c r="L76" s="13"/>
      <c r="M76" s="13"/>
    </row>
    <row r="77" spans="1:13" s="15" customFormat="1" ht="15" hidden="1" x14ac:dyDescent="0.2">
      <c r="A77" s="44"/>
      <c r="B77" s="49"/>
      <c r="C77" s="5">
        <f t="shared" si="27"/>
        <v>0</v>
      </c>
      <c r="D77" s="3">
        <f>D76+D75</f>
        <v>0</v>
      </c>
      <c r="E77" s="3">
        <f>E76+E75</f>
        <v>0</v>
      </c>
      <c r="F77" s="3">
        <f>F76+F75</f>
        <v>0</v>
      </c>
      <c r="G77" s="3">
        <f>G76+G75</f>
        <v>0</v>
      </c>
      <c r="H77" s="3">
        <f>H76+H75</f>
        <v>0</v>
      </c>
      <c r="I77" s="13"/>
      <c r="J77" s="13"/>
      <c r="K77" s="13"/>
      <c r="L77" s="13"/>
      <c r="M77" s="13"/>
    </row>
    <row r="78" spans="1:13" s="15" customFormat="1" ht="15" hidden="1" x14ac:dyDescent="0.2">
      <c r="A78" s="44"/>
      <c r="B78" s="49"/>
      <c r="C78" s="5">
        <f t="shared" si="27"/>
        <v>0</v>
      </c>
      <c r="D78" s="109" t="s">
        <v>172</v>
      </c>
      <c r="E78" s="109" t="s">
        <v>173</v>
      </c>
      <c r="F78" s="109" t="s">
        <v>174</v>
      </c>
      <c r="G78" s="109" t="s">
        <v>175</v>
      </c>
      <c r="H78" s="109" t="s">
        <v>176</v>
      </c>
      <c r="I78" s="13"/>
      <c r="J78" s="13"/>
      <c r="K78" s="13"/>
      <c r="L78" s="13"/>
      <c r="M78" s="13"/>
    </row>
    <row r="79" spans="1:13" s="15" customFormat="1" ht="15" hidden="1" x14ac:dyDescent="0.2">
      <c r="A79" s="44"/>
      <c r="B79" s="49"/>
      <c r="C79" s="5">
        <f t="shared" si="27"/>
        <v>0</v>
      </c>
      <c r="D79" s="47"/>
      <c r="E79" s="47"/>
      <c r="F79" s="47"/>
      <c r="G79" s="47"/>
      <c r="H79" s="47"/>
      <c r="I79" s="13"/>
      <c r="J79" s="13"/>
      <c r="K79" s="13"/>
      <c r="L79" s="13"/>
      <c r="M79" s="13"/>
    </row>
    <row r="80" spans="1:13" s="15" customFormat="1" ht="15" hidden="1" x14ac:dyDescent="0.2">
      <c r="A80" s="44"/>
      <c r="B80" s="49"/>
      <c r="C80" s="5">
        <f t="shared" si="27"/>
        <v>0</v>
      </c>
      <c r="D80" s="2">
        <v>0</v>
      </c>
      <c r="E80" s="2">
        <v>0</v>
      </c>
      <c r="F80" s="2">
        <v>0</v>
      </c>
      <c r="G80" s="2">
        <v>0</v>
      </c>
      <c r="H80" s="2">
        <v>0</v>
      </c>
      <c r="I80" s="13"/>
      <c r="J80" s="13"/>
      <c r="K80" s="13"/>
      <c r="L80" s="13"/>
      <c r="M80" s="13"/>
    </row>
    <row r="81" spans="1:13" s="15" customFormat="1" ht="15" hidden="1" x14ac:dyDescent="0.2">
      <c r="A81" s="44"/>
      <c r="B81" s="49"/>
      <c r="C81" s="5">
        <f t="shared" si="27"/>
        <v>0</v>
      </c>
      <c r="D81" s="2">
        <v>0</v>
      </c>
      <c r="E81" s="2">
        <v>0</v>
      </c>
      <c r="F81" s="2">
        <v>0</v>
      </c>
      <c r="G81" s="2">
        <v>0</v>
      </c>
      <c r="H81" s="2">
        <v>0</v>
      </c>
      <c r="I81" s="13"/>
      <c r="J81" s="13"/>
      <c r="K81" s="13"/>
      <c r="L81" s="13"/>
      <c r="M81" s="13"/>
    </row>
    <row r="82" spans="1:13" s="15" customFormat="1" ht="15" hidden="1" x14ac:dyDescent="0.2">
      <c r="A82" s="44"/>
      <c r="B82" s="49"/>
      <c r="C82" s="5">
        <f t="shared" si="27"/>
        <v>0</v>
      </c>
      <c r="D82" s="3">
        <f>D81+D80</f>
        <v>0</v>
      </c>
      <c r="E82" s="3">
        <f>E81+E80</f>
        <v>0</v>
      </c>
      <c r="F82" s="3">
        <f>F81+F80</f>
        <v>0</v>
      </c>
      <c r="G82" s="3">
        <f>G81+G80</f>
        <v>0</v>
      </c>
      <c r="H82" s="3">
        <f>H81+H80</f>
        <v>0</v>
      </c>
      <c r="I82" s="13"/>
      <c r="J82" s="13"/>
      <c r="K82" s="13"/>
      <c r="L82" s="13"/>
      <c r="M82" s="13"/>
    </row>
    <row r="83" spans="1:13" s="15" customFormat="1" ht="15" hidden="1" x14ac:dyDescent="0.2">
      <c r="A83" s="44"/>
      <c r="B83" s="49"/>
      <c r="C83" s="5">
        <f t="shared" si="27"/>
        <v>0</v>
      </c>
      <c r="D83" s="109" t="s">
        <v>177</v>
      </c>
      <c r="E83" s="109" t="s">
        <v>178</v>
      </c>
      <c r="F83" s="109" t="s">
        <v>179</v>
      </c>
      <c r="G83" s="109" t="s">
        <v>180</v>
      </c>
      <c r="H83" s="109" t="s">
        <v>181</v>
      </c>
      <c r="I83" s="13"/>
      <c r="J83" s="13"/>
      <c r="K83" s="13"/>
      <c r="L83" s="13"/>
      <c r="M83" s="13"/>
    </row>
    <row r="84" spans="1:13" s="15" customFormat="1" ht="15" hidden="1" x14ac:dyDescent="0.2">
      <c r="A84" s="44"/>
      <c r="B84" s="49"/>
      <c r="C84" s="5">
        <f t="shared" si="27"/>
        <v>0</v>
      </c>
      <c r="D84" s="47"/>
      <c r="E84" s="47"/>
      <c r="F84" s="47"/>
      <c r="G84" s="47"/>
      <c r="H84" s="47"/>
      <c r="I84" s="13"/>
      <c r="J84" s="13"/>
      <c r="K84" s="13"/>
      <c r="L84" s="13"/>
      <c r="M84" s="13"/>
    </row>
    <row r="85" spans="1:13" s="15" customFormat="1" ht="15" hidden="1" x14ac:dyDescent="0.2">
      <c r="A85" s="44"/>
      <c r="B85" s="49"/>
      <c r="C85" s="5">
        <f t="shared" si="27"/>
        <v>0</v>
      </c>
      <c r="D85" s="2">
        <v>0</v>
      </c>
      <c r="E85" s="2">
        <v>0</v>
      </c>
      <c r="F85" s="2">
        <v>0</v>
      </c>
      <c r="G85" s="2">
        <v>0</v>
      </c>
      <c r="H85" s="2">
        <v>0</v>
      </c>
      <c r="I85" s="13"/>
      <c r="J85" s="13"/>
      <c r="K85" s="13"/>
      <c r="L85" s="13"/>
      <c r="M85" s="13"/>
    </row>
    <row r="86" spans="1:13" s="15" customFormat="1" ht="15" hidden="1" x14ac:dyDescent="0.2">
      <c r="A86" s="44"/>
      <c r="B86" s="49"/>
      <c r="C86" s="5">
        <f t="shared" si="27"/>
        <v>0</v>
      </c>
      <c r="D86" s="2">
        <v>0</v>
      </c>
      <c r="E86" s="2">
        <v>0</v>
      </c>
      <c r="F86" s="2">
        <v>0</v>
      </c>
      <c r="G86" s="2">
        <v>0</v>
      </c>
      <c r="H86" s="2">
        <v>0</v>
      </c>
      <c r="I86" s="13"/>
      <c r="J86" s="13"/>
      <c r="K86" s="13"/>
      <c r="L86" s="13"/>
      <c r="M86" s="13"/>
    </row>
    <row r="87" spans="1:13" s="15" customFormat="1" ht="15" hidden="1" x14ac:dyDescent="0.2">
      <c r="A87" s="44"/>
      <c r="B87" s="49"/>
      <c r="C87" s="5">
        <f t="shared" si="27"/>
        <v>0</v>
      </c>
      <c r="D87" s="3">
        <f>D86+D85</f>
        <v>0</v>
      </c>
      <c r="E87" s="3">
        <f>E86+E85</f>
        <v>0</v>
      </c>
      <c r="F87" s="3">
        <f>F86+F85</f>
        <v>0</v>
      </c>
      <c r="G87" s="3">
        <f>G86+G85</f>
        <v>0</v>
      </c>
      <c r="H87" s="3">
        <f>H86+H85</f>
        <v>0</v>
      </c>
      <c r="I87" s="13"/>
      <c r="J87" s="13"/>
      <c r="K87" s="13"/>
      <c r="L87" s="13"/>
      <c r="M87" s="13"/>
    </row>
    <row r="88" spans="1:13" s="15" customFormat="1" ht="15" hidden="1" x14ac:dyDescent="0.2">
      <c r="A88" s="44"/>
      <c r="B88" s="49"/>
      <c r="C88" s="5">
        <f t="shared" si="27"/>
        <v>0</v>
      </c>
      <c r="D88" s="11"/>
      <c r="E88" s="11"/>
      <c r="F88" s="11"/>
      <c r="G88" s="11"/>
      <c r="H88" s="11"/>
      <c r="I88" s="13"/>
      <c r="J88" s="13"/>
      <c r="K88" s="13"/>
      <c r="L88" s="13"/>
      <c r="M88" s="13"/>
    </row>
    <row r="89" spans="1:13" s="15" customFormat="1" ht="15" x14ac:dyDescent="0.2">
      <c r="A89" s="44"/>
      <c r="B89" s="49"/>
      <c r="C89" s="29"/>
      <c r="D89" s="30"/>
      <c r="G89" s="54"/>
      <c r="H89" s="54"/>
      <c r="I89" s="13"/>
      <c r="J89" s="13"/>
      <c r="K89" s="13"/>
      <c r="L89" s="13"/>
      <c r="M89" s="13"/>
    </row>
    <row r="90" spans="1:13" s="15" customFormat="1" ht="15" x14ac:dyDescent="0.2">
      <c r="A90" s="44"/>
      <c r="B90" s="49"/>
      <c r="C90" s="29"/>
      <c r="D90" s="30"/>
      <c r="E90" s="11"/>
      <c r="F90" s="11"/>
      <c r="G90" s="11"/>
      <c r="H90" s="11"/>
      <c r="I90" s="13"/>
      <c r="J90" s="13"/>
      <c r="K90" s="13"/>
      <c r="L90" s="13"/>
      <c r="M90" s="13"/>
    </row>
    <row r="91" spans="1:13" s="15" customFormat="1" ht="15" x14ac:dyDescent="0.2">
      <c r="A91" s="44"/>
      <c r="B91" s="49"/>
      <c r="C91" s="29"/>
      <c r="D91" s="30"/>
      <c r="E91" s="11"/>
      <c r="F91" s="11"/>
      <c r="G91" s="11"/>
      <c r="H91" s="11"/>
      <c r="I91" s="13"/>
      <c r="J91" s="13"/>
      <c r="K91" s="13"/>
      <c r="L91" s="13"/>
      <c r="M91" s="13"/>
    </row>
    <row r="92" spans="1:13" s="15" customFormat="1" ht="15" x14ac:dyDescent="0.2">
      <c r="A92" s="44"/>
      <c r="B92" s="49"/>
      <c r="C92" s="29"/>
      <c r="D92" s="30"/>
      <c r="E92" s="11"/>
      <c r="F92" s="11"/>
      <c r="G92" s="11"/>
      <c r="H92" s="11"/>
      <c r="I92" s="13"/>
      <c r="J92" s="13"/>
      <c r="K92" s="13"/>
      <c r="L92" s="13"/>
      <c r="M92" s="13"/>
    </row>
    <row r="93" spans="1:13" s="15" customFormat="1" ht="15" x14ac:dyDescent="0.2">
      <c r="A93" s="44"/>
      <c r="B93" s="49"/>
      <c r="C93" s="29"/>
      <c r="D93" s="30"/>
      <c r="E93" s="11"/>
      <c r="F93" s="11"/>
      <c r="G93" s="11"/>
      <c r="H93" s="11"/>
      <c r="I93" s="13"/>
      <c r="J93" s="13"/>
      <c r="K93" s="13"/>
      <c r="L93" s="13"/>
      <c r="M93" s="13"/>
    </row>
    <row r="94" spans="1:13" s="15" customFormat="1" ht="15" x14ac:dyDescent="0.2">
      <c r="A94" s="44"/>
      <c r="B94" s="49"/>
      <c r="C94" s="29"/>
      <c r="D94" s="30"/>
      <c r="E94" s="11"/>
      <c r="F94" s="11"/>
      <c r="G94" s="11"/>
      <c r="H94" s="11"/>
      <c r="I94" s="13"/>
      <c r="J94" s="13"/>
      <c r="K94" s="13"/>
      <c r="L94" s="13"/>
      <c r="M94" s="13"/>
    </row>
    <row r="95" spans="1:13" s="15" customFormat="1" ht="15" x14ac:dyDescent="0.2">
      <c r="A95" s="44"/>
      <c r="B95" s="49"/>
      <c r="C95" s="29"/>
      <c r="D95" s="30"/>
      <c r="E95" s="11"/>
      <c r="F95" s="11"/>
      <c r="G95" s="11"/>
      <c r="H95" s="11"/>
      <c r="I95" s="13"/>
      <c r="J95" s="13"/>
      <c r="K95" s="13"/>
      <c r="L95" s="13"/>
      <c r="M95" s="13"/>
    </row>
    <row r="96" spans="1:13" s="15" customFormat="1" ht="15" x14ac:dyDescent="0.2">
      <c r="A96" s="44"/>
      <c r="B96" s="49"/>
      <c r="C96" s="29"/>
      <c r="D96" s="30"/>
      <c r="E96" s="11"/>
      <c r="F96" s="11"/>
      <c r="G96" s="11"/>
      <c r="H96" s="11"/>
      <c r="I96" s="13"/>
      <c r="J96" s="13"/>
      <c r="K96" s="13"/>
      <c r="L96" s="13"/>
      <c r="M96" s="13"/>
    </row>
    <row r="97" spans="1:13" s="15" customFormat="1" ht="15" x14ac:dyDescent="0.2">
      <c r="A97" s="44"/>
      <c r="B97" s="49"/>
      <c r="C97" s="29"/>
      <c r="D97" s="30"/>
      <c r="E97" s="11"/>
      <c r="F97" s="11"/>
      <c r="G97" s="11"/>
      <c r="H97" s="11"/>
      <c r="I97" s="13"/>
      <c r="J97" s="13"/>
      <c r="K97" s="13"/>
      <c r="L97" s="13"/>
      <c r="M97" s="13"/>
    </row>
    <row r="98" spans="1:13" s="15" customFormat="1" ht="15" x14ac:dyDescent="0.2">
      <c r="A98" s="44"/>
      <c r="B98" s="49"/>
      <c r="C98" s="29"/>
      <c r="D98" s="30"/>
      <c r="E98" s="11"/>
      <c r="F98" s="11"/>
      <c r="G98" s="11"/>
      <c r="H98" s="11"/>
      <c r="I98" s="13"/>
      <c r="J98" s="13"/>
      <c r="K98" s="13"/>
      <c r="L98" s="13"/>
      <c r="M98" s="13"/>
    </row>
    <row r="99" spans="1:13" s="15" customFormat="1" ht="15" x14ac:dyDescent="0.2">
      <c r="A99" s="44"/>
      <c r="B99" s="49"/>
      <c r="C99" s="29"/>
      <c r="D99" s="30"/>
      <c r="E99" s="11"/>
      <c r="F99" s="11"/>
      <c r="G99" s="11"/>
      <c r="H99" s="11"/>
      <c r="I99" s="13"/>
      <c r="J99" s="13"/>
      <c r="K99" s="13"/>
      <c r="L99" s="13"/>
      <c r="M99" s="13"/>
    </row>
    <row r="100" spans="1:13" s="15" customFormat="1" ht="15" x14ac:dyDescent="0.2">
      <c r="A100" s="44"/>
      <c r="B100" s="49"/>
      <c r="C100" s="29"/>
      <c r="D100" s="30"/>
      <c r="E100" s="11"/>
      <c r="F100" s="11"/>
      <c r="G100" s="11"/>
      <c r="H100" s="11"/>
      <c r="I100" s="13"/>
      <c r="J100" s="13"/>
      <c r="K100" s="13"/>
      <c r="L100" s="13"/>
      <c r="M100" s="13"/>
    </row>
    <row r="101" spans="1:13" s="15" customFormat="1" ht="15" x14ac:dyDescent="0.2">
      <c r="A101" s="44"/>
      <c r="B101" s="49"/>
      <c r="C101" s="29"/>
      <c r="D101" s="30"/>
      <c r="E101" s="11"/>
      <c r="F101" s="11"/>
      <c r="G101" s="11"/>
      <c r="H101" s="11"/>
      <c r="I101" s="13"/>
      <c r="J101" s="13"/>
      <c r="K101" s="13"/>
      <c r="L101" s="13"/>
      <c r="M101" s="13"/>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6" operator="containsText" text="nu">
      <formula>NOT(ISERROR(SEARCH("nu",C66)))</formula>
    </cfRule>
  </conditionalFormatting>
  <conditionalFormatting sqref="C66:H66">
    <cfRule type="containsText" dxfId="1" priority="10" operator="containsText" text="NU">
      <formula>NOT(ISERROR(SEARCH("NU",C66)))</formula>
    </cfRule>
    <cfRule type="containsText" dxfId="0" priority="11" operator="containsText" text="DA">
      <formula>NOT(ISERROR(SEARCH("DA",C66)))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2022-10-17T18:21:29Z</cp:lastPrinted>
  <dcterms:created xsi:type="dcterms:W3CDTF">2015-08-05T10:46:20Z</dcterms:created>
  <dcterms:modified xsi:type="dcterms:W3CDTF">2023-08-01T07:51:02Z</dcterms:modified>
</cp:coreProperties>
</file>